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45" windowWidth="20730" windowHeight="11370" firstSheet="16" activeTab="23"/>
  </bookViews>
  <sheets>
    <sheet name="Участники" sheetId="1" r:id="rId1"/>
    <sheet name="Чемпионат" sheetId="7" r:id="rId2"/>
    <sheet name="Очки 15" sheetId="23" r:id="rId3"/>
    <sheet name="Очки 15+x2" sheetId="24" r:id="rId4"/>
    <sheet name="Очки x2" sheetId="22" r:id="rId5"/>
    <sheet name="6x Этапов" sheetId="21" r:id="rId6"/>
    <sheet name="Чемпионат Абсолют" sheetId="8" r:id="rId7"/>
    <sheet name="I Этап" sheetId="3" r:id="rId8"/>
    <sheet name="I Абсолют" sheetId="4" r:id="rId9"/>
    <sheet name="II Этап" sheetId="5" r:id="rId10"/>
    <sheet name="II Абсолют" sheetId="6" r:id="rId11"/>
    <sheet name="III Этап" sheetId="9" r:id="rId12"/>
    <sheet name="III Абсолют" sheetId="10" r:id="rId13"/>
    <sheet name="IV Этап" sheetId="11" r:id="rId14"/>
    <sheet name="IV Абсолют" sheetId="12" r:id="rId15"/>
    <sheet name="V Этап" sheetId="13" r:id="rId16"/>
    <sheet name="V Абсолют" sheetId="14" r:id="rId17"/>
    <sheet name="VI Этап" sheetId="15" r:id="rId18"/>
    <sheet name="VI Абсолют" sheetId="16" r:id="rId19"/>
    <sheet name="VII Этап" sheetId="17" r:id="rId20"/>
    <sheet name="VII Абсолют" sheetId="18" r:id="rId21"/>
    <sheet name="VIII Этап" sheetId="19" r:id="rId22"/>
    <sheet name="VIII Абсолют" sheetId="20" r:id="rId23"/>
    <sheet name="Финал" sheetId="25" r:id="rId24"/>
    <sheet name="Цены" sheetId="2" r:id="rId25"/>
  </sheets>
  <definedNames>
    <definedName name="_xlnm._FilterDatabase" localSheetId="5" hidden="1">'6x Этапов'!$B$3:$G$3</definedName>
    <definedName name="_xlnm._FilterDatabase" localSheetId="2" hidden="1">'Очки 15'!$B$3:$G$3</definedName>
    <definedName name="_xlnm._FilterDatabase" localSheetId="3" hidden="1">'Очки 15+x2'!$B$3:$G$3</definedName>
    <definedName name="_xlnm._FilterDatabase" localSheetId="4" hidden="1">'Очки x2'!$B$3:$G$3</definedName>
    <definedName name="_xlnm._FilterDatabase" localSheetId="1" hidden="1">Чемпионат!$B$3:$G$3</definedName>
  </definedNames>
  <calcPr calcId="144525"/>
</workbook>
</file>

<file path=xl/calcChain.xml><?xml version="1.0" encoding="utf-8"?>
<calcChain xmlns="http://schemas.openxmlformats.org/spreadsheetml/2006/main">
  <c r="M39" i="25" l="1"/>
  <c r="M38" i="25"/>
  <c r="M35" i="25"/>
  <c r="F35" i="25"/>
  <c r="M34" i="25"/>
  <c r="F34" i="25"/>
  <c r="M33" i="25"/>
  <c r="F33" i="25"/>
  <c r="M32" i="25"/>
  <c r="F32" i="25"/>
  <c r="F31" i="25"/>
  <c r="F30" i="25"/>
  <c r="M29" i="25"/>
  <c r="F29" i="25"/>
  <c r="M28" i="25"/>
  <c r="F28" i="25"/>
  <c r="M27" i="25"/>
  <c r="F27" i="25"/>
  <c r="M26" i="25"/>
  <c r="F26" i="25"/>
  <c r="M25" i="25"/>
  <c r="F25" i="25"/>
  <c r="M24" i="25"/>
  <c r="F24" i="25"/>
  <c r="M23" i="25"/>
  <c r="F23" i="25"/>
  <c r="M22" i="25"/>
  <c r="F22" i="25"/>
  <c r="F21" i="25"/>
  <c r="F20" i="25"/>
  <c r="M19" i="25"/>
  <c r="F19" i="25"/>
  <c r="M18" i="25"/>
  <c r="F18" i="25"/>
  <c r="M17" i="25"/>
  <c r="F17" i="25"/>
  <c r="M16" i="25"/>
  <c r="F16" i="25"/>
  <c r="M15" i="25"/>
  <c r="F15" i="25"/>
  <c r="M14" i="25"/>
  <c r="F14" i="25"/>
  <c r="M13" i="25"/>
  <c r="F13" i="25"/>
  <c r="M12" i="25"/>
  <c r="F12" i="25"/>
  <c r="M11" i="25"/>
  <c r="F11" i="25"/>
  <c r="M10" i="25"/>
  <c r="F10" i="25"/>
  <c r="M9" i="25"/>
  <c r="F9" i="25"/>
  <c r="M8" i="25"/>
  <c r="F8" i="25"/>
  <c r="M7" i="25"/>
  <c r="F7" i="25"/>
  <c r="M6" i="25"/>
  <c r="F6" i="25"/>
  <c r="M5" i="25"/>
  <c r="F5" i="25"/>
  <c r="M4" i="25"/>
  <c r="F4" i="25"/>
  <c r="O150" i="24" l="1"/>
  <c r="O149" i="24"/>
  <c r="O148" i="24"/>
  <c r="O147" i="24"/>
  <c r="O146" i="24"/>
  <c r="O145" i="24"/>
  <c r="O144" i="24"/>
  <c r="O143" i="24"/>
  <c r="O142" i="24"/>
  <c r="O137" i="24"/>
  <c r="O141" i="24"/>
  <c r="O136" i="24"/>
  <c r="O140" i="24"/>
  <c r="O138" i="24"/>
  <c r="O139" i="24"/>
  <c r="O135" i="24"/>
  <c r="O134" i="24"/>
  <c r="O133" i="24"/>
  <c r="O131" i="24"/>
  <c r="O132" i="24"/>
  <c r="O130" i="24"/>
  <c r="O129" i="24"/>
  <c r="O128" i="24"/>
  <c r="O125" i="24"/>
  <c r="O124" i="24"/>
  <c r="O123" i="24"/>
  <c r="O122" i="24"/>
  <c r="O121" i="24"/>
  <c r="O120" i="24"/>
  <c r="O119" i="24"/>
  <c r="O118" i="24"/>
  <c r="O117" i="24"/>
  <c r="O115" i="24"/>
  <c r="O116" i="24"/>
  <c r="O112" i="24"/>
  <c r="O111" i="24"/>
  <c r="O110" i="24"/>
  <c r="O109" i="24"/>
  <c r="O108" i="24"/>
  <c r="O107" i="24"/>
  <c r="O106" i="24"/>
  <c r="O105" i="24"/>
  <c r="O104" i="24"/>
  <c r="O99" i="24"/>
  <c r="O102" i="24"/>
  <c r="O103" i="24"/>
  <c r="O100" i="24"/>
  <c r="O101" i="24"/>
  <c r="O98" i="24"/>
  <c r="O97" i="24"/>
  <c r="O95" i="24"/>
  <c r="O96" i="24"/>
  <c r="O94" i="24"/>
  <c r="O93" i="24"/>
  <c r="O90" i="24"/>
  <c r="O89" i="24"/>
  <c r="O88" i="24"/>
  <c r="O83" i="24"/>
  <c r="O87" i="24"/>
  <c r="O86" i="24"/>
  <c r="O85" i="24"/>
  <c r="O84" i="24"/>
  <c r="O82" i="24"/>
  <c r="O81" i="24"/>
  <c r="O79" i="24"/>
  <c r="O80" i="24"/>
  <c r="O78" i="24"/>
  <c r="O77" i="24"/>
  <c r="O76" i="24"/>
  <c r="O75" i="24"/>
  <c r="O74" i="24"/>
  <c r="O72" i="24"/>
  <c r="O73" i="24"/>
  <c r="O71" i="24"/>
  <c r="O70" i="24"/>
  <c r="O67" i="24"/>
  <c r="O64" i="24"/>
  <c r="O65" i="24"/>
  <c r="O66" i="24"/>
  <c r="O60" i="24"/>
  <c r="O63" i="24"/>
  <c r="O62" i="24"/>
  <c r="O61" i="24"/>
  <c r="O59" i="24"/>
  <c r="O58" i="24"/>
  <c r="O57" i="24"/>
  <c r="O55" i="24"/>
  <c r="O56" i="24"/>
  <c r="O51" i="24"/>
  <c r="O53" i="24"/>
  <c r="O52" i="24"/>
  <c r="O54" i="24"/>
  <c r="O50" i="24"/>
  <c r="O49" i="24"/>
  <c r="O46" i="24"/>
  <c r="O45" i="24"/>
  <c r="O44" i="24"/>
  <c r="O43" i="24"/>
  <c r="O42" i="24"/>
  <c r="O39" i="24"/>
  <c r="O41" i="24"/>
  <c r="O40" i="24"/>
  <c r="O38" i="24"/>
  <c r="O37" i="24"/>
  <c r="O36" i="24"/>
  <c r="O34" i="24"/>
  <c r="O33" i="24"/>
  <c r="O35" i="24"/>
  <c r="O32" i="24"/>
  <c r="O31" i="24"/>
  <c r="O30" i="24"/>
  <c r="O29" i="24"/>
  <c r="O28" i="24"/>
  <c r="O27" i="24"/>
  <c r="O23" i="24"/>
  <c r="O24" i="24"/>
  <c r="O22" i="24"/>
  <c r="O21" i="24"/>
  <c r="O20" i="24"/>
  <c r="O19" i="24"/>
  <c r="O18" i="24"/>
  <c r="O17" i="24"/>
  <c r="O16" i="24"/>
  <c r="O15" i="24"/>
  <c r="O13" i="24"/>
  <c r="O14" i="24"/>
  <c r="O12" i="24"/>
  <c r="O11" i="24"/>
  <c r="O10" i="24"/>
  <c r="O9" i="24"/>
  <c r="O8" i="24"/>
  <c r="O7" i="24"/>
  <c r="O6" i="24"/>
  <c r="O5" i="24"/>
  <c r="O4" i="24"/>
  <c r="O76" i="21"/>
  <c r="O150" i="23"/>
  <c r="O149" i="23"/>
  <c r="O147" i="23"/>
  <c r="O148" i="23"/>
  <c r="O144" i="23"/>
  <c r="O145" i="23"/>
  <c r="O143" i="23"/>
  <c r="O146" i="23"/>
  <c r="O142" i="23"/>
  <c r="O141" i="23"/>
  <c r="O140" i="23"/>
  <c r="O137" i="23"/>
  <c r="O139" i="23"/>
  <c r="O138" i="23"/>
  <c r="O136" i="23"/>
  <c r="O135" i="23"/>
  <c r="O134" i="23"/>
  <c r="O133" i="23"/>
  <c r="O132" i="23"/>
  <c r="O131" i="23"/>
  <c r="O130" i="23"/>
  <c r="O129" i="23"/>
  <c r="O128" i="23"/>
  <c r="O125" i="23"/>
  <c r="O124" i="23"/>
  <c r="O123" i="23"/>
  <c r="O122" i="23"/>
  <c r="O120" i="23"/>
  <c r="O121" i="23"/>
  <c r="O119" i="23"/>
  <c r="O118" i="23"/>
  <c r="O117" i="23"/>
  <c r="O116" i="23"/>
  <c r="O115" i="23"/>
  <c r="O112" i="23"/>
  <c r="O111" i="23"/>
  <c r="O110" i="23"/>
  <c r="O109" i="23"/>
  <c r="O108" i="23"/>
  <c r="O107" i="23"/>
  <c r="O106" i="23"/>
  <c r="O105" i="23"/>
  <c r="O104" i="23"/>
  <c r="O102" i="23"/>
  <c r="O103" i="23"/>
  <c r="O101" i="23"/>
  <c r="O100" i="23"/>
  <c r="O99" i="23"/>
  <c r="O98" i="23"/>
  <c r="O97" i="23"/>
  <c r="O96" i="23"/>
  <c r="O95" i="23"/>
  <c r="O94" i="23"/>
  <c r="O93" i="23"/>
  <c r="O90" i="23"/>
  <c r="O89" i="23"/>
  <c r="O88" i="23"/>
  <c r="O87" i="23"/>
  <c r="O86" i="23"/>
  <c r="O85" i="23"/>
  <c r="O84" i="23"/>
  <c r="O83" i="23"/>
  <c r="O81" i="23"/>
  <c r="O82" i="23"/>
  <c r="O80" i="23"/>
  <c r="O78" i="23"/>
  <c r="O79" i="23"/>
  <c r="O77" i="23"/>
  <c r="O76" i="23"/>
  <c r="O75" i="23"/>
  <c r="O74" i="23"/>
  <c r="O73" i="23"/>
  <c r="O72" i="23"/>
  <c r="O71" i="23"/>
  <c r="O70" i="23"/>
  <c r="O67" i="23"/>
  <c r="O66" i="23"/>
  <c r="O65" i="23"/>
  <c r="O64" i="23"/>
  <c r="O63" i="23"/>
  <c r="O62" i="23"/>
  <c r="O60" i="23"/>
  <c r="O61" i="23"/>
  <c r="O59" i="23"/>
  <c r="O58" i="23"/>
  <c r="O57" i="23"/>
  <c r="O56" i="23"/>
  <c r="O55" i="23"/>
  <c r="O54" i="23"/>
  <c r="O53" i="23"/>
  <c r="O52" i="23"/>
  <c r="O51" i="23"/>
  <c r="O50" i="23"/>
  <c r="O49" i="23"/>
  <c r="O46" i="23"/>
  <c r="O45" i="23"/>
  <c r="O44" i="23"/>
  <c r="O43" i="23"/>
  <c r="O42" i="23"/>
  <c r="O41" i="23"/>
  <c r="O40" i="23"/>
  <c r="O39" i="23"/>
  <c r="O38" i="23"/>
  <c r="O37" i="23"/>
  <c r="O36" i="23"/>
  <c r="O35" i="23"/>
  <c r="O32" i="23"/>
  <c r="O34" i="23"/>
  <c r="O33" i="23"/>
  <c r="O31" i="23"/>
  <c r="O30" i="23"/>
  <c r="O29" i="23"/>
  <c r="O28" i="23"/>
  <c r="O27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4" i="23"/>
  <c r="O5" i="23"/>
  <c r="O21" i="22"/>
  <c r="O22" i="22"/>
  <c r="O24" i="22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6" i="21"/>
  <c r="O143" i="21"/>
  <c r="O144" i="21"/>
  <c r="O145" i="21"/>
  <c r="O148" i="21"/>
  <c r="O147" i="21"/>
  <c r="O149" i="21"/>
  <c r="O150" i="21"/>
  <c r="O116" i="21"/>
  <c r="O115" i="21"/>
  <c r="O117" i="21"/>
  <c r="O118" i="21"/>
  <c r="O119" i="21"/>
  <c r="O121" i="21"/>
  <c r="O120" i="21"/>
  <c r="O122" i="21"/>
  <c r="O123" i="21"/>
  <c r="O124" i="21"/>
  <c r="O125" i="21"/>
  <c r="O96" i="21"/>
  <c r="O94" i="21"/>
  <c r="O93" i="21"/>
  <c r="O95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75" i="21"/>
  <c r="O74" i="21"/>
  <c r="O72" i="21"/>
  <c r="O70" i="21"/>
  <c r="O71" i="21"/>
  <c r="O73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54" i="21"/>
  <c r="O53" i="21"/>
  <c r="O52" i="21"/>
  <c r="O50" i="21"/>
  <c r="O49" i="21"/>
  <c r="O51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31" i="21"/>
  <c r="O29" i="21"/>
  <c r="O28" i="21"/>
  <c r="O27" i="21"/>
  <c r="O30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8" i="21"/>
  <c r="O7" i="21"/>
  <c r="O6" i="21"/>
  <c r="O4" i="21"/>
  <c r="O5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150" i="22"/>
  <c r="O149" i="22"/>
  <c r="O147" i="22"/>
  <c r="O148" i="22"/>
  <c r="O145" i="22"/>
  <c r="O144" i="22"/>
  <c r="O143" i="22"/>
  <c r="O146" i="22"/>
  <c r="O142" i="22"/>
  <c r="O137" i="22"/>
  <c r="O141" i="22"/>
  <c r="O138" i="22"/>
  <c r="O136" i="22"/>
  <c r="O140" i="22"/>
  <c r="O139" i="22"/>
  <c r="O135" i="22"/>
  <c r="O134" i="22"/>
  <c r="O133" i="22"/>
  <c r="O131" i="22"/>
  <c r="O132" i="22"/>
  <c r="O130" i="22"/>
  <c r="O129" i="22"/>
  <c r="O128" i="22"/>
  <c r="O125" i="22"/>
  <c r="O124" i="22"/>
  <c r="O123" i="22"/>
  <c r="O122" i="22"/>
  <c r="O120" i="22"/>
  <c r="O121" i="22"/>
  <c r="O119" i="22"/>
  <c r="O118" i="22"/>
  <c r="O117" i="22"/>
  <c r="O115" i="22"/>
  <c r="O116" i="22"/>
  <c r="O112" i="22"/>
  <c r="O111" i="22"/>
  <c r="O110" i="22"/>
  <c r="O109" i="22"/>
  <c r="O108" i="22"/>
  <c r="O107" i="22"/>
  <c r="O106" i="22"/>
  <c r="O105" i="22"/>
  <c r="O104" i="22"/>
  <c r="O102" i="22"/>
  <c r="O99" i="22"/>
  <c r="O103" i="22"/>
  <c r="O100" i="22"/>
  <c r="O101" i="22"/>
  <c r="O98" i="22"/>
  <c r="O97" i="22"/>
  <c r="O95" i="22"/>
  <c r="O96" i="22"/>
  <c r="O94" i="22"/>
  <c r="O93" i="22"/>
  <c r="O90" i="22"/>
  <c r="O89" i="22"/>
  <c r="O88" i="22"/>
  <c r="O83" i="22"/>
  <c r="O87" i="22"/>
  <c r="O86" i="22"/>
  <c r="O85" i="22"/>
  <c r="O84" i="22"/>
  <c r="O82" i="22"/>
  <c r="O81" i="22"/>
  <c r="O79" i="22"/>
  <c r="O80" i="22"/>
  <c r="O78" i="22"/>
  <c r="O77" i="22"/>
  <c r="O76" i="22"/>
  <c r="O75" i="22"/>
  <c r="O74" i="22"/>
  <c r="O73" i="22"/>
  <c r="O72" i="22"/>
  <c r="O71" i="22"/>
  <c r="O70" i="22"/>
  <c r="O67" i="22"/>
  <c r="O65" i="22"/>
  <c r="O66" i="22"/>
  <c r="O64" i="22"/>
  <c r="O60" i="22"/>
  <c r="O63" i="22"/>
  <c r="O62" i="22"/>
  <c r="O61" i="22"/>
  <c r="O59" i="22"/>
  <c r="O58" i="22"/>
  <c r="O57" i="22"/>
  <c r="O55" i="22"/>
  <c r="O56" i="22"/>
  <c r="O51" i="22"/>
  <c r="O53" i="22"/>
  <c r="O52" i="22"/>
  <c r="O54" i="22"/>
  <c r="O50" i="22"/>
  <c r="O49" i="22"/>
  <c r="O46" i="22"/>
  <c r="O45" i="22"/>
  <c r="O44" i="22"/>
  <c r="O43" i="22"/>
  <c r="O42" i="22"/>
  <c r="O39" i="22"/>
  <c r="O41" i="22"/>
  <c r="O40" i="22"/>
  <c r="O38" i="22"/>
  <c r="O37" i="22"/>
  <c r="O36" i="22"/>
  <c r="O35" i="22"/>
  <c r="O32" i="22"/>
  <c r="O34" i="22"/>
  <c r="O33" i="22"/>
  <c r="O30" i="22"/>
  <c r="O31" i="22"/>
  <c r="O29" i="22"/>
  <c r="O28" i="22"/>
  <c r="O27" i="22"/>
  <c r="O23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102" i="7"/>
  <c r="O87" i="7"/>
  <c r="O90" i="7"/>
  <c r="O63" i="7"/>
  <c r="O66" i="7"/>
  <c r="O41" i="7"/>
  <c r="O24" i="7"/>
  <c r="O27" i="8"/>
  <c r="O70" i="7" l="1"/>
  <c r="O72" i="7"/>
  <c r="O71" i="7"/>
  <c r="O73" i="7"/>
  <c r="O75" i="7"/>
  <c r="O74" i="7"/>
  <c r="O76" i="7"/>
  <c r="O77" i="7"/>
  <c r="O78" i="7"/>
  <c r="O79" i="7"/>
  <c r="O80" i="7"/>
  <c r="O81" i="7"/>
  <c r="O82" i="7"/>
  <c r="O83" i="7"/>
  <c r="O84" i="7"/>
  <c r="O86" i="7"/>
  <c r="O85" i="7"/>
  <c r="O89" i="7"/>
  <c r="O88" i="7"/>
  <c r="O138" i="7" l="1"/>
  <c r="O65" i="7"/>
  <c r="O67" i="7"/>
  <c r="O21" i="7"/>
  <c r="O144" i="7" l="1"/>
  <c r="O145" i="7"/>
  <c r="O108" i="7"/>
  <c r="O100" i="7"/>
  <c r="O43" i="7" l="1"/>
  <c r="O40" i="7"/>
  <c r="O23" i="7"/>
  <c r="O18" i="8"/>
  <c r="O141" i="7" l="1"/>
  <c r="O132" i="7"/>
  <c r="O147" i="7"/>
  <c r="O106" i="7"/>
  <c r="O56" i="7"/>
  <c r="O36" i="7"/>
  <c r="O46" i="7"/>
  <c r="O15" i="7"/>
  <c r="O22" i="8"/>
  <c r="O6" i="8"/>
  <c r="O24" i="8" l="1"/>
  <c r="O149" i="7"/>
  <c r="O121" i="7"/>
  <c r="O112" i="7"/>
  <c r="O31" i="7"/>
  <c r="O19" i="7"/>
  <c r="O16" i="7"/>
  <c r="H304" i="1" l="1"/>
  <c r="O12" i="8" l="1"/>
  <c r="O28" i="8" l="1"/>
  <c r="O26" i="8"/>
  <c r="O13" i="8"/>
  <c r="O5" i="8"/>
  <c r="O139" i="7"/>
  <c r="O140" i="7"/>
  <c r="O123" i="7"/>
  <c r="O111" i="7"/>
  <c r="O22" i="7"/>
  <c r="O12" i="7"/>
  <c r="O64" i="7"/>
  <c r="O62" i="7"/>
  <c r="O3" i="8" l="1"/>
  <c r="O11" i="8"/>
  <c r="O4" i="8"/>
  <c r="O14" i="8"/>
  <c r="O10" i="8"/>
  <c r="O16" i="8"/>
  <c r="O8" i="8"/>
  <c r="O17" i="8"/>
  <c r="O9" i="8"/>
  <c r="O19" i="8"/>
  <c r="O21" i="8"/>
  <c r="O15" i="8"/>
  <c r="O20" i="8"/>
  <c r="O23" i="8"/>
  <c r="O25" i="8"/>
  <c r="O7" i="8"/>
  <c r="O128" i="7"/>
  <c r="O129" i="7"/>
  <c r="O135" i="7"/>
  <c r="O133" i="7"/>
  <c r="O131" i="7"/>
  <c r="O137" i="7"/>
  <c r="O136" i="7"/>
  <c r="O134" i="7"/>
  <c r="O130" i="7"/>
  <c r="O143" i="7"/>
  <c r="O146" i="7"/>
  <c r="O148" i="7"/>
  <c r="O142" i="7"/>
  <c r="O150" i="7"/>
  <c r="O115" i="7"/>
  <c r="O116" i="7"/>
  <c r="O117" i="7"/>
  <c r="O118" i="7"/>
  <c r="O119" i="7"/>
  <c r="O120" i="7"/>
  <c r="O122" i="7"/>
  <c r="O124" i="7"/>
  <c r="O125" i="7"/>
  <c r="O93" i="7"/>
  <c r="O94" i="7"/>
  <c r="O95" i="7"/>
  <c r="O97" i="7"/>
  <c r="O96" i="7"/>
  <c r="O99" i="7"/>
  <c r="O101" i="7"/>
  <c r="O104" i="7"/>
  <c r="O105" i="7"/>
  <c r="O107" i="7"/>
  <c r="O109" i="7"/>
  <c r="O110" i="7"/>
  <c r="O103" i="7"/>
  <c r="O98" i="7"/>
  <c r="O49" i="7"/>
  <c r="O50" i="7"/>
  <c r="O58" i="7"/>
  <c r="O51" i="7"/>
  <c r="O55" i="7"/>
  <c r="O54" i="7"/>
  <c r="O53" i="7"/>
  <c r="O52" i="7"/>
  <c r="O57" i="7"/>
  <c r="O59" i="7"/>
  <c r="O60" i="7"/>
  <c r="O61" i="7"/>
  <c r="O27" i="7"/>
  <c r="O30" i="7"/>
  <c r="O33" i="7"/>
  <c r="O38" i="7"/>
  <c r="O29" i="7"/>
  <c r="O34" i="7"/>
  <c r="O28" i="7"/>
  <c r="O35" i="7"/>
  <c r="O32" i="7"/>
  <c r="O42" i="7"/>
  <c r="O37" i="7"/>
  <c r="O39" i="7"/>
  <c r="O44" i="7"/>
  <c r="O45" i="7"/>
  <c r="O5" i="7"/>
  <c r="O6" i="7"/>
  <c r="O4" i="7"/>
  <c r="O13" i="7"/>
  <c r="O9" i="7"/>
  <c r="O14" i="7"/>
  <c r="O20" i="7"/>
  <c r="O11" i="7"/>
  <c r="O18" i="7" l="1"/>
  <c r="O17" i="7"/>
  <c r="O10" i="7"/>
  <c r="O8" i="7"/>
  <c r="O7" i="7"/>
</calcChain>
</file>

<file path=xl/sharedStrings.xml><?xml version="1.0" encoding="utf-8"?>
<sst xmlns="http://schemas.openxmlformats.org/spreadsheetml/2006/main" count="21700" uniqueCount="2986">
  <si>
    <t>Водитель</t>
  </si>
  <si>
    <t>Город</t>
  </si>
  <si>
    <t>Машина</t>
  </si>
  <si>
    <t>Резина</t>
  </si>
  <si>
    <t>Цыбуля Андрей</t>
  </si>
  <si>
    <t>Дальнегорск</t>
  </si>
  <si>
    <t>Subaru Impreza G4</t>
  </si>
  <si>
    <t>Goform W705</t>
  </si>
  <si>
    <t>Крючков Александр</t>
  </si>
  <si>
    <t>Туленко Константин</t>
  </si>
  <si>
    <t>Honda CRV</t>
  </si>
  <si>
    <t>Bridgestone Blizzak DM-V2</t>
  </si>
  <si>
    <t>Стариннов Даниил</t>
  </si>
  <si>
    <t>Дальнереченск</t>
  </si>
  <si>
    <t>Mitsubishi Legnum</t>
  </si>
  <si>
    <t>Bridgestone Blizzak VRX</t>
  </si>
  <si>
    <t>Маринкевич Александра</t>
  </si>
  <si>
    <t>Владивосток</t>
  </si>
  <si>
    <t>Toyota Vitz</t>
  </si>
  <si>
    <t>Борисов Сергей</t>
  </si>
  <si>
    <t>Уссурийск</t>
  </si>
  <si>
    <t>Bridgestone Blizzak Revo 2</t>
  </si>
  <si>
    <t>Козьменко Андрей</t>
  </si>
  <si>
    <t>Опарин Олег</t>
  </si>
  <si>
    <t>Subaru Impreza</t>
  </si>
  <si>
    <t>Кулаков Вадим</t>
  </si>
  <si>
    <t>Mitsubishi Galant VR-4</t>
  </si>
  <si>
    <t>Dunlop DSX-2</t>
  </si>
  <si>
    <t>Федорец Алексей</t>
  </si>
  <si>
    <t>Continental ContiVikingContact 6</t>
  </si>
  <si>
    <t>Black Rocket BR-50</t>
  </si>
  <si>
    <t>Федорец Дарья</t>
  </si>
  <si>
    <t>Nissan Leaf</t>
  </si>
  <si>
    <t>Парисеев Сергей</t>
  </si>
  <si>
    <t>Subaru Legacy B4</t>
  </si>
  <si>
    <t>Subaru Impreza WRX STI</t>
  </si>
  <si>
    <t>Michelin M14114</t>
  </si>
  <si>
    <t>Желудков Андрей</t>
  </si>
  <si>
    <t>Олень</t>
  </si>
  <si>
    <t>Bridgestone Blizzak Revo GZ</t>
  </si>
  <si>
    <t>Michelin GE62</t>
  </si>
  <si>
    <t>Яцун Андрей</t>
  </si>
  <si>
    <t>Toyota Land Cruiser 80</t>
  </si>
  <si>
    <t>Yokohama Geolander I/T-S G073</t>
  </si>
  <si>
    <t>Nissan Primera</t>
  </si>
  <si>
    <t>Криворучко Иван</t>
  </si>
  <si>
    <t>Daihatsu Terios TRD</t>
  </si>
  <si>
    <t>Дробот Светлана</t>
  </si>
  <si>
    <t>Урванцев Андрей</t>
  </si>
  <si>
    <t>Toyota Corona Premio</t>
  </si>
  <si>
    <t>Недовизий Егор</t>
  </si>
  <si>
    <t>Mazda Demio</t>
  </si>
  <si>
    <t>Honda Fit RS</t>
  </si>
  <si>
    <t>Соловьёв Дмитрий</t>
  </si>
  <si>
    <t>Колеев Сергей</t>
  </si>
  <si>
    <t>Mazda RX-8</t>
  </si>
  <si>
    <t>Крот Юлия</t>
  </si>
  <si>
    <t>Круглов Роман</t>
  </si>
  <si>
    <t>Subaru Forester</t>
  </si>
  <si>
    <t>Горяев Алексей</t>
  </si>
  <si>
    <t>Suzuki Kei Sport</t>
  </si>
  <si>
    <t>Зацепин Алексей</t>
  </si>
  <si>
    <t>Внуков Евгений</t>
  </si>
  <si>
    <t>Yokohama IceGuard IG50 Plus</t>
  </si>
  <si>
    <t>Yokohama IceGuard IG35 NS</t>
  </si>
  <si>
    <t>Атаманов Николай</t>
  </si>
  <si>
    <t>Mitsubishi Airtrek</t>
  </si>
  <si>
    <t>Кучков Роман</t>
  </si>
  <si>
    <t>Goodyear Ice Navi Zea 2</t>
  </si>
  <si>
    <t>Скитерский Игорь</t>
  </si>
  <si>
    <t>Nissan March</t>
  </si>
  <si>
    <t>Степанов Сергей</t>
  </si>
  <si>
    <t>Toyota Corolla Runx</t>
  </si>
  <si>
    <t>Олисов Игорь</t>
  </si>
  <si>
    <t>Mitsubishi Mirage Cyborg ZR</t>
  </si>
  <si>
    <t>Black Rocket BR-90</t>
  </si>
  <si>
    <t>Базыленко Алексей</t>
  </si>
  <si>
    <t>Mitsubishi L200</t>
  </si>
  <si>
    <t>Шашин Владимир</t>
  </si>
  <si>
    <t>Большой Камень</t>
  </si>
  <si>
    <t>Toyota Corolla</t>
  </si>
  <si>
    <t>Ваш Роман</t>
  </si>
  <si>
    <t>Морозова Лариса</t>
  </si>
  <si>
    <t>Bridgestone Blizzak WS-70</t>
  </si>
  <si>
    <t>Журавлёв Семён</t>
  </si>
  <si>
    <t>Аксёнов Илья</t>
  </si>
  <si>
    <t>№</t>
  </si>
  <si>
    <t>Артём</t>
  </si>
  <si>
    <t>Грудев Константин</t>
  </si>
  <si>
    <t>Nissan Laurel</t>
  </si>
  <si>
    <t>Yokohama IceGuard IG30</t>
  </si>
  <si>
    <t>Крупин Андрей</t>
  </si>
  <si>
    <t>Mitsubishi Lancer Evolution VII</t>
  </si>
  <si>
    <t>Калиновский Михаил</t>
  </si>
  <si>
    <t>Mitsubishi RVR</t>
  </si>
  <si>
    <t>Мусин Владимир</t>
  </si>
  <si>
    <t>Toyota Corona</t>
  </si>
  <si>
    <t>Лысенко Диана</t>
  </si>
  <si>
    <t>Pirelli Winter Ice Control</t>
  </si>
  <si>
    <t>Куц Руслан</t>
  </si>
  <si>
    <t>Сибирцево</t>
  </si>
  <si>
    <t>Subaru Legacy Lancaster</t>
  </si>
  <si>
    <t>Michlen X-Ice</t>
  </si>
  <si>
    <t>Богатырёв Вячеслав</t>
  </si>
  <si>
    <t>Фокино</t>
  </si>
  <si>
    <t>Nankang Runsafa SN-1</t>
  </si>
  <si>
    <t>Bridgestone Blizzak WS-80</t>
  </si>
  <si>
    <t>Mini Cooper Countryman</t>
  </si>
  <si>
    <t>Сидоренко Пётр</t>
  </si>
  <si>
    <t>Ковалёв Даниил</t>
  </si>
  <si>
    <t>Toyota Mark II</t>
  </si>
  <si>
    <t>Афанасьев Иван</t>
  </si>
  <si>
    <t>Кокоткин Александр</t>
  </si>
  <si>
    <t>Daihatsu Mira</t>
  </si>
  <si>
    <t>Степанов Геннадий</t>
  </si>
  <si>
    <t>Юрков Юрий</t>
  </si>
  <si>
    <t>Сладков Алексей</t>
  </si>
  <si>
    <t>Nexen Winguard</t>
  </si>
  <si>
    <t>Subaru Legacy GT-B</t>
  </si>
  <si>
    <t>Брагин Константин</t>
  </si>
  <si>
    <t>Жахпаров Акмал</t>
  </si>
  <si>
    <t>Шеко Дмитрий</t>
  </si>
  <si>
    <t>Mitsubishi Colt</t>
  </si>
  <si>
    <t>Матющенко Алексей</t>
  </si>
  <si>
    <t>Toyota Mark II Qualis</t>
  </si>
  <si>
    <t>Симаков Дмитрий</t>
  </si>
  <si>
    <t>Toyota Wish</t>
  </si>
  <si>
    <t>Ковалёв Иван</t>
  </si>
  <si>
    <t>Triangle TR777</t>
  </si>
  <si>
    <t>Maxtrek Trek M7</t>
  </si>
  <si>
    <t>Ширяев Павел</t>
  </si>
  <si>
    <t>Рощин Борис</t>
  </si>
  <si>
    <t>Federal Himalaya WS2</t>
  </si>
  <si>
    <t>Бадян Дмитрий</t>
  </si>
  <si>
    <t>Зайцев Даниил</t>
  </si>
  <si>
    <t>Toyo Garit G5</t>
  </si>
  <si>
    <t>Иващенко Артур</t>
  </si>
  <si>
    <t>Toyota Sprinter Carib</t>
  </si>
  <si>
    <t>Goodyear Ice Navi 6</t>
  </si>
  <si>
    <t>Иващенко Алексей</t>
  </si>
  <si>
    <t>Mercedes A45 AMG</t>
  </si>
  <si>
    <t>Subaru Impreza WRX</t>
  </si>
  <si>
    <t>Рыбинский Михаил</t>
  </si>
  <si>
    <t>Mitsubishi Pajero Mini</t>
  </si>
  <si>
    <t>Toyo Winter Tranpath S1</t>
  </si>
  <si>
    <t>Ковалёв Юрий</t>
  </si>
  <si>
    <t>Dunlop DSX</t>
  </si>
  <si>
    <t>Факеев Игорь</t>
  </si>
  <si>
    <t>7A</t>
  </si>
  <si>
    <t>7B</t>
  </si>
  <si>
    <t>7C</t>
  </si>
  <si>
    <t>Toyota Chaser</t>
  </si>
  <si>
    <t>Nexen Winguard 231 NC</t>
  </si>
  <si>
    <t>Вычужанин Дмитрий</t>
  </si>
  <si>
    <t>Mazda Tribute</t>
  </si>
  <si>
    <t>Bridgestone Blizzak DM-V1</t>
  </si>
  <si>
    <t>Стариннов Александр</t>
  </si>
  <si>
    <t>Лесозаводск</t>
  </si>
  <si>
    <t>Колясев Сергей</t>
  </si>
  <si>
    <t>Шевчук Роман</t>
  </si>
  <si>
    <t>Крючков Дмитрий</t>
  </si>
  <si>
    <t>Mitsubishi Delica</t>
  </si>
  <si>
    <t>Полухин Василий</t>
  </si>
  <si>
    <t>Mitsubishi Lancer Evolution VI</t>
  </si>
  <si>
    <t>Кукушкин Алексей</t>
  </si>
  <si>
    <t>Goodride SW658</t>
  </si>
  <si>
    <t>Пилипюк Юрий </t>
  </si>
  <si>
    <t>Honda Civic Ferio</t>
  </si>
  <si>
    <t>Урбановский Михаил</t>
  </si>
  <si>
    <t>Nissan X-Trail</t>
  </si>
  <si>
    <t>Subaru Outback</t>
  </si>
  <si>
    <t>Mitsubishi Outlander</t>
  </si>
  <si>
    <t>Honda Inspire</t>
  </si>
  <si>
    <t>Славинский Дмитрий</t>
  </si>
  <si>
    <t>Приходай Никита</t>
  </si>
  <si>
    <t>Коптев Алексей </t>
  </si>
  <si>
    <t>Honda Accord</t>
  </si>
  <si>
    <t>Терентьев Дмитрий</t>
  </si>
  <si>
    <t>Категория участника</t>
  </si>
  <si>
    <t>Нет ни заявки ни взноса</t>
  </si>
  <si>
    <t>Есть заявка и предварит. взнос</t>
  </si>
  <si>
    <t>Есть только предварит. Заявка</t>
  </si>
  <si>
    <t>1-6 Класс</t>
  </si>
  <si>
    <t>1-6 Класс, Иногородние</t>
  </si>
  <si>
    <t>Гладков Денис</t>
  </si>
  <si>
    <t>Isuzu Bighorn</t>
  </si>
  <si>
    <t>Иванов Артём</t>
  </si>
  <si>
    <t>Ситников Александр</t>
  </si>
  <si>
    <t>Mitsubishi Pajero J-Top</t>
  </si>
  <si>
    <t>Toyo Winter Tranpath S1</t>
  </si>
  <si>
    <t>Батыгин Андрей</t>
  </si>
  <si>
    <t>Зеленский Сергей</t>
  </si>
  <si>
    <t>Daihatsu YRV</t>
  </si>
  <si>
    <t>Лапшин Юрий</t>
  </si>
  <si>
    <t>Стародубцев Владимир</t>
  </si>
  <si>
    <t>Toyota Vista</t>
  </si>
  <si>
    <t>Дашунин Семён</t>
  </si>
  <si>
    <t>Honda Capa</t>
  </si>
  <si>
    <t>Дашунина Елена</t>
  </si>
  <si>
    <t>Toyota Corolla Fielder</t>
  </si>
  <si>
    <t>Michelin X-Ice</t>
  </si>
  <si>
    <t>Кашеваров Андрей </t>
  </si>
  <si>
    <t>Honda Civic </t>
  </si>
  <si>
    <t>Cordiant</t>
  </si>
  <si>
    <t>Шашина Лариса</t>
  </si>
  <si>
    <t>Киричёк Пётр</t>
  </si>
  <si>
    <t>Бобырев Владимир</t>
  </si>
  <si>
    <t>Nissan Note</t>
  </si>
  <si>
    <t>Yokohama IceGuard IG50</t>
  </si>
  <si>
    <t>Клименко Антон</t>
  </si>
  <si>
    <t>Шпанко Антон</t>
  </si>
  <si>
    <t>Renault Logan</t>
  </si>
  <si>
    <t>Subaru Legacy</t>
  </si>
  <si>
    <t>Лисиченко Максим</t>
  </si>
  <si>
    <t>Леоненко Юрий</t>
  </si>
  <si>
    <t>Пальмин Кирилл</t>
  </si>
  <si>
    <t>Mitsubishi Pajero Sport</t>
  </si>
  <si>
    <t>Гичев Максим</t>
  </si>
  <si>
    <t>Hankook Winter i*cept W605</t>
  </si>
  <si>
    <t>Болотов Павел </t>
  </si>
  <si>
    <t>LADA 2105</t>
  </si>
  <si>
    <t>Continental IceContact BD</t>
  </si>
  <si>
    <t>НИИШП И-535</t>
  </si>
  <si>
    <t>Мальцев Дмитрий</t>
  </si>
  <si>
    <t>Suzuki Jimny</t>
  </si>
  <si>
    <t>7 Класс, Иногородние</t>
  </si>
  <si>
    <t>7 Класс</t>
  </si>
  <si>
    <t>Toyota Celica</t>
  </si>
  <si>
    <t>Фесик Артур</t>
  </si>
  <si>
    <t>Honda Integra Type R</t>
  </si>
  <si>
    <t>Крохин Евгений</t>
  </si>
  <si>
    <t>ВАЗ 2103</t>
  </si>
  <si>
    <t>Continental ContiIceContact</t>
  </si>
  <si>
    <t>Панин Юрий</t>
  </si>
  <si>
    <t>ВАЗ 21013</t>
  </si>
  <si>
    <t>НИИШП Ралли-2000</t>
  </si>
  <si>
    <t>Nissan Skyline</t>
  </si>
  <si>
    <t>Yokohama IceGuard IG55</t>
  </si>
  <si>
    <t>Негазуев Евдоким</t>
  </si>
  <si>
    <t>Суходолов Олег</t>
  </si>
  <si>
    <t>Toyota Cresta</t>
  </si>
  <si>
    <t>Есенин Олег</t>
  </si>
  <si>
    <t>Акулов Алексей</t>
  </si>
  <si>
    <t>Honda Fit</t>
  </si>
  <si>
    <t>Kumho</t>
  </si>
  <si>
    <t>Епанчинцев Глеб</t>
  </si>
  <si>
    <t>Toyota Corolla II</t>
  </si>
  <si>
    <t>Уржумов Пётр</t>
  </si>
  <si>
    <t>Бокоходова Авдотья</t>
  </si>
  <si>
    <t>Карпов Александр</t>
  </si>
  <si>
    <t>Toyota Allion</t>
  </si>
  <si>
    <t>Погорелый Александр</t>
  </si>
  <si>
    <t>Toyota Corolla Levin</t>
  </si>
  <si>
    <t>Yokohama IceGuard</t>
  </si>
  <si>
    <t>Мовчан Антон</t>
  </si>
  <si>
    <t>Toyota Rush</t>
  </si>
  <si>
    <t>Yokohama Geolandar H/T-S G051</t>
  </si>
  <si>
    <t>Терехов Владислав</t>
  </si>
  <si>
    <t>Bridgestone Ice Partner</t>
  </si>
  <si>
    <t>Маилян Владимир</t>
  </si>
  <si>
    <t>Mitsubishi Lancer Evolution IX</t>
  </si>
  <si>
    <t>Нурминский Дмитрий</t>
  </si>
  <si>
    <t>Романчук Аркадий</t>
  </si>
  <si>
    <t>Колеева Марина</t>
  </si>
  <si>
    <t>Жигирь Ульяна</t>
  </si>
  <si>
    <t>Доброскок Константин</t>
  </si>
  <si>
    <t>Жигирь Алексей</t>
  </si>
  <si>
    <t>Чижмаков Сергей</t>
  </si>
  <si>
    <t>Варюха Эдуард</t>
  </si>
  <si>
    <t>Mitsubishi Pajero Evolution</t>
  </si>
  <si>
    <t>Mazda CX-5</t>
  </si>
  <si>
    <t>Старков Евгений</t>
  </si>
  <si>
    <t>ВАЗ 2107</t>
  </si>
  <si>
    <t>Viatti Brina V-521</t>
  </si>
  <si>
    <t>Dunlop Graspic HS-1</t>
  </si>
  <si>
    <t>Goform Winter SUV</t>
  </si>
  <si>
    <t>Дьячков Дмитрий</t>
  </si>
  <si>
    <t>Тышкевич Дмитрий</t>
  </si>
  <si>
    <t>Jeep Grand Cherokee SRT8</t>
  </si>
  <si>
    <t>Ситкив Богдан</t>
  </si>
  <si>
    <t>Украинец Алексей</t>
  </si>
  <si>
    <t>Мацковский Александр</t>
  </si>
  <si>
    <t>Теплов Алексей</t>
  </si>
  <si>
    <t>Фомин Александр</t>
  </si>
  <si>
    <t>Коноплич Михаил</t>
  </si>
  <si>
    <t>Honda Civic</t>
  </si>
  <si>
    <t>Nexen Winguard Ice</t>
  </si>
  <si>
    <t>Nokian Nordman RS</t>
  </si>
  <si>
    <t>Пшенник Андрей</t>
  </si>
  <si>
    <t>Goodyear</t>
  </si>
  <si>
    <t>Чертков Михаил</t>
  </si>
  <si>
    <t>Michelin X-Ice Sport</t>
  </si>
  <si>
    <t>Суханов Иван</t>
  </si>
  <si>
    <t>Попков Даниил</t>
  </si>
  <si>
    <t>Bridgestone</t>
  </si>
  <si>
    <t>Бабков Руслан</t>
  </si>
  <si>
    <t>Mitsubishi Lancer Cedia</t>
  </si>
  <si>
    <t>Dunlop Graspic DS-3</t>
  </si>
  <si>
    <t>Терёхин Андрей</t>
  </si>
  <si>
    <t>Toyota Celica GT-Four</t>
  </si>
  <si>
    <t>Тригуба Алексей</t>
  </si>
  <si>
    <t>Yokohama</t>
  </si>
  <si>
    <t>BFGoodrich ICE GA1</t>
  </si>
  <si>
    <t>BFGoodrich ICE GE1</t>
  </si>
  <si>
    <t>Ковалёв Роман</t>
  </si>
  <si>
    <t>Toyota Caldina GT</t>
  </si>
  <si>
    <t>Воробьёв Андрей</t>
  </si>
  <si>
    <t>Борисова Альвина</t>
  </si>
  <si>
    <t>Pirelli P Zero</t>
  </si>
  <si>
    <t>Крюков Сергей</t>
  </si>
  <si>
    <t>Носов Александр</t>
  </si>
  <si>
    <t>Кривопал Михаил</t>
  </si>
  <si>
    <t>Toyota Land Cruiser Prado</t>
  </si>
  <si>
    <t>Гагаркин Олег</t>
  </si>
  <si>
    <t>Nissan Cube</t>
  </si>
  <si>
    <t>Bridgestone Blizzak Revo 1</t>
  </si>
  <si>
    <t>Верин Владимир</t>
  </si>
  <si>
    <t>Кузовов Михаил</t>
  </si>
  <si>
    <t>Верин Андрей</t>
  </si>
  <si>
    <t>Капленко Сергей</t>
  </si>
  <si>
    <t>Mitsubishi Colt Ralliart R</t>
  </si>
  <si>
    <t>Прилепко Андрей</t>
  </si>
  <si>
    <t>Астафьев Алексей</t>
  </si>
  <si>
    <t>Falken</t>
  </si>
  <si>
    <t>Honda CR-Z</t>
  </si>
  <si>
    <t>Кунсман Юрий</t>
  </si>
  <si>
    <t>Агапов Александр</t>
  </si>
  <si>
    <t>Арсеньев</t>
  </si>
  <si>
    <t>Mazda Axela</t>
  </si>
  <si>
    <t>Goodyear UltraGrip Ice 2</t>
  </si>
  <si>
    <t>Чуб Роман</t>
  </si>
  <si>
    <t>Yokohama Geolandar I/T-S G073</t>
  </si>
  <si>
    <t>Ланкин Захар</t>
  </si>
  <si>
    <t>Marshal</t>
  </si>
  <si>
    <t>AVON VRC 11</t>
  </si>
  <si>
    <t>Шугалей Александр</t>
  </si>
  <si>
    <t>Unknown</t>
  </si>
  <si>
    <t>Филатов Константин</t>
  </si>
  <si>
    <t>Nissan Juke Nismo</t>
  </si>
  <si>
    <t>Класс 1</t>
  </si>
  <si>
    <t>Место</t>
  </si>
  <si>
    <t>Борт</t>
  </si>
  <si>
    <t>Автомобиль</t>
  </si>
  <si>
    <t>Заезд 1</t>
  </si>
  <si>
    <t>Заезд 2</t>
  </si>
  <si>
    <t>Заезд 3</t>
  </si>
  <si>
    <t>Штраф</t>
  </si>
  <si>
    <t>Итог</t>
  </si>
  <si>
    <t>Панченко Евгений</t>
  </si>
  <si>
    <t>Даценко Евгений</t>
  </si>
  <si>
    <t>Класс 2</t>
  </si>
  <si>
    <t>Класс 3</t>
  </si>
  <si>
    <t>Goodride SW618</t>
  </si>
  <si>
    <t>Турбин Сергей</t>
  </si>
  <si>
    <t>Mitsubishi Lancer</t>
  </si>
  <si>
    <t>Yokoham IceGuard IG20</t>
  </si>
  <si>
    <t>Гаврюшенко Илья</t>
  </si>
  <si>
    <t>Золтуев Александр</t>
  </si>
  <si>
    <t>Класс 4</t>
  </si>
  <si>
    <t>Шепелев Роман</t>
  </si>
  <si>
    <t>Mitsubishi Lancer Evolution</t>
  </si>
  <si>
    <t>Federal</t>
  </si>
  <si>
    <t>Класс 5</t>
  </si>
  <si>
    <t>Класс 6</t>
  </si>
  <si>
    <t>Класс 7</t>
  </si>
  <si>
    <t>Шепелев Владимир</t>
  </si>
  <si>
    <t>Очки</t>
  </si>
  <si>
    <t>Результаты I Этапа</t>
  </si>
  <si>
    <t>Класс</t>
  </si>
  <si>
    <t>Yokohama IceGuard IG20</t>
  </si>
  <si>
    <t>Попач Анастасия</t>
  </si>
  <si>
    <t>Саржан Александр</t>
  </si>
  <si>
    <t>Кимбер Евгений</t>
  </si>
  <si>
    <t>Веселов Альберт</t>
  </si>
  <si>
    <t>Степаненко Кирилл</t>
  </si>
  <si>
    <t>Toyota Lite Ace Noah</t>
  </si>
  <si>
    <t>Василенко Григорий</t>
  </si>
  <si>
    <t>Subaru Pleo</t>
  </si>
  <si>
    <t>Зайцев Виктор</t>
  </si>
  <si>
    <t>Honda Partner</t>
  </si>
  <si>
    <t>Папша Макар</t>
  </si>
  <si>
    <t>Савранский Владимир</t>
  </si>
  <si>
    <t>Suzuki Escudo</t>
  </si>
  <si>
    <t>Kumho I'Zen KW11</t>
  </si>
  <si>
    <t>Зайцева Наталья</t>
  </si>
  <si>
    <t>Mitsubishi Mirage</t>
  </si>
  <si>
    <t>Bridgestone Blizzak Spike-01</t>
  </si>
  <si>
    <t>Боднарь Сергей</t>
  </si>
  <si>
    <t>Хороль</t>
  </si>
  <si>
    <t>Mitsubishi Diamante</t>
  </si>
  <si>
    <t>Nokian Nordman 4 NS</t>
  </si>
  <si>
    <t>Майоров Влад</t>
  </si>
  <si>
    <t>Габитов Леонид</t>
  </si>
  <si>
    <t>Mitsubishi Lancer Cargo</t>
  </si>
  <si>
    <t>Иващенко Владимир</t>
  </si>
  <si>
    <t>Toyota Mark X</t>
  </si>
  <si>
    <t>Глущенко Евгений</t>
  </si>
  <si>
    <t>Лермонтов Михаил</t>
  </si>
  <si>
    <t>Никульшин Михаил</t>
  </si>
  <si>
    <t>Mitsubishi Pajero</t>
  </si>
  <si>
    <t>Yokohama Geolandar I/T-S G072</t>
  </si>
  <si>
    <t>Гусев Артём</t>
  </si>
  <si>
    <t>Toyota Verossa</t>
  </si>
  <si>
    <t>Панин Сергей</t>
  </si>
  <si>
    <t>Honda Integra</t>
  </si>
  <si>
    <t>Porsche 911 Turbo</t>
  </si>
  <si>
    <t>Войтешко Анна</t>
  </si>
  <si>
    <t>Селиванов Василий</t>
  </si>
  <si>
    <t>Цыс Илья</t>
  </si>
  <si>
    <t>Triangle TRIN PL01</t>
  </si>
  <si>
    <t>Червонников Илья</t>
  </si>
  <si>
    <t>Кмитовенко Николай</t>
  </si>
  <si>
    <t>Шурыгин Максим</t>
  </si>
  <si>
    <t>Гмызин Матвей</t>
  </si>
  <si>
    <t>Арханиди Владимир</t>
  </si>
  <si>
    <t>Назаров Антон</t>
  </si>
  <si>
    <t>Michelin X-Ice Xi2</t>
  </si>
  <si>
    <t>Штурман</t>
  </si>
  <si>
    <t>Романовский Илья</t>
  </si>
  <si>
    <t>Сахно Андрей</t>
  </si>
  <si>
    <t>Галанов Илья</t>
  </si>
  <si>
    <t>Nexen Classe Premiere CP671</t>
  </si>
  <si>
    <t>Таранов Владимир</t>
  </si>
  <si>
    <t>Mercedes S320</t>
  </si>
  <si>
    <t>Landsail Winter Lander</t>
  </si>
  <si>
    <t>Заезд 4</t>
  </si>
  <si>
    <t>119</t>
  </si>
  <si>
    <t xml:space="preserve"> </t>
  </si>
  <si>
    <t>04:53,2</t>
  </si>
  <si>
    <t>04:54,6</t>
  </si>
  <si>
    <t>04:54,1</t>
  </si>
  <si>
    <t>05:01,3</t>
  </si>
  <si>
    <t>19:43,3</t>
  </si>
  <si>
    <t>163</t>
  </si>
  <si>
    <t>05:04,7</t>
  </si>
  <si>
    <t>05:07,4</t>
  </si>
  <si>
    <t>05:11,9</t>
  </si>
  <si>
    <t>20:36,1</t>
  </si>
  <si>
    <t>13</t>
  </si>
  <si>
    <t>05:09,3</t>
  </si>
  <si>
    <t>05:06,6</t>
  </si>
  <si>
    <t>05:07,5</t>
  </si>
  <si>
    <t>05:12,6</t>
  </si>
  <si>
    <t>20:36,2</t>
  </si>
  <si>
    <t>134</t>
  </si>
  <si>
    <t>05:08,9</t>
  </si>
  <si>
    <t>05:13,4</t>
  </si>
  <si>
    <t>05:13,1</t>
  </si>
  <si>
    <t>05:18,1</t>
  </si>
  <si>
    <t>20:53,6</t>
  </si>
  <si>
    <t>161</t>
  </si>
  <si>
    <t>05:08,0</t>
  </si>
  <si>
    <t>05:10,1</t>
  </si>
  <si>
    <t>05:19,5</t>
  </si>
  <si>
    <t>05:20,8</t>
  </si>
  <si>
    <t>20:58,7</t>
  </si>
  <si>
    <t>219</t>
  </si>
  <si>
    <t>05:20,3</t>
  </si>
  <si>
    <t>05:27,6</t>
  </si>
  <si>
    <t>05:25,7</t>
  </si>
  <si>
    <t>05:33,9</t>
  </si>
  <si>
    <t>21:47,7</t>
  </si>
  <si>
    <t>137</t>
  </si>
  <si>
    <t>05:21,5</t>
  </si>
  <si>
    <t>05:16,8</t>
  </si>
  <si>
    <t>05:27,7</t>
  </si>
  <si>
    <t>05:43,6</t>
  </si>
  <si>
    <t>21:49,8</t>
  </si>
  <si>
    <t>250</t>
  </si>
  <si>
    <t>05:19,9</t>
  </si>
  <si>
    <t>05:19,2</t>
  </si>
  <si>
    <t>05:32,2</t>
  </si>
  <si>
    <t>05:40,8</t>
  </si>
  <si>
    <t>21:52,2</t>
  </si>
  <si>
    <t>165</t>
  </si>
  <si>
    <t>05:22,2</t>
  </si>
  <si>
    <t>05:26,6</t>
  </si>
  <si>
    <t>05:28,8</t>
  </si>
  <si>
    <t>05:51,8</t>
  </si>
  <si>
    <t>22:09,5</t>
  </si>
  <si>
    <t>30</t>
  </si>
  <si>
    <t>05:36,3</t>
  </si>
  <si>
    <t>05:39,5</t>
  </si>
  <si>
    <t>05:37,2</t>
  </si>
  <si>
    <t>22:13,0</t>
  </si>
  <si>
    <t>130</t>
  </si>
  <si>
    <t>05:24,0</t>
  </si>
  <si>
    <t>05:25,9</t>
  </si>
  <si>
    <t>05:41,9</t>
  </si>
  <si>
    <t>05:47,5</t>
  </si>
  <si>
    <t>00:05</t>
  </si>
  <si>
    <t>22:24,5</t>
  </si>
  <si>
    <t>136</t>
  </si>
  <si>
    <t>05:30,5</t>
  </si>
  <si>
    <t>05:28,5</t>
  </si>
  <si>
    <t>05:36,8</t>
  </si>
  <si>
    <t>05:40,1</t>
  </si>
  <si>
    <t>00:10</t>
  </si>
  <si>
    <t>22:26,0</t>
  </si>
  <si>
    <t>105</t>
  </si>
  <si>
    <t>05:55,1</t>
  </si>
  <si>
    <t>06:03,9</t>
  </si>
  <si>
    <t>05:48,2</t>
  </si>
  <si>
    <t>06:00,1</t>
  </si>
  <si>
    <t>23:52,5</t>
  </si>
  <si>
    <t>86</t>
  </si>
  <si>
    <t>05:58,9</t>
  </si>
  <si>
    <t>05:50,9</t>
  </si>
  <si>
    <t>05:59,3</t>
  </si>
  <si>
    <t>07:06,1</t>
  </si>
  <si>
    <t>25:00,5</t>
  </si>
  <si>
    <t>225</t>
  </si>
  <si>
    <t>05:33,0</t>
  </si>
  <si>
    <t>05:30,8</t>
  </si>
  <si>
    <t>05:23,6</t>
  </si>
  <si>
    <t>10:04,2</t>
  </si>
  <si>
    <t>26:31,8</t>
  </si>
  <si>
    <t>192</t>
  </si>
  <si>
    <t>05:18,8</t>
  </si>
  <si>
    <t>05:14,0</t>
  </si>
  <si>
    <t>06:31,9</t>
  </si>
  <si>
    <t>10:09,0</t>
  </si>
  <si>
    <t>27:13,9</t>
  </si>
  <si>
    <t>142</t>
  </si>
  <si>
    <t>05:44,9</t>
  </si>
  <si>
    <t>05:48,6</t>
  </si>
  <si>
    <t>10:29,8</t>
  </si>
  <si>
    <t>06:25,0</t>
  </si>
  <si>
    <t>28:28,4</t>
  </si>
  <si>
    <t>24</t>
  </si>
  <si>
    <t>06:50,6</t>
  </si>
  <si>
    <t>06:53,1</t>
  </si>
  <si>
    <t>07:16,7</t>
  </si>
  <si>
    <t>06:59,3</t>
  </si>
  <si>
    <t>00:35</t>
  </si>
  <si>
    <t>28:34,8</t>
  </si>
  <si>
    <t>106</t>
  </si>
  <si>
    <t>05:05,3</t>
  </si>
  <si>
    <t>05:06,2</t>
  </si>
  <si>
    <t>10:34,0</t>
  </si>
  <si>
    <t>30:59,6</t>
  </si>
  <si>
    <t>173</t>
  </si>
  <si>
    <t>05:41,5</t>
  </si>
  <si>
    <t>14:07,7</t>
  </si>
  <si>
    <t>05:42,3</t>
  </si>
  <si>
    <t>06:16,9</t>
  </si>
  <si>
    <t>31:53,6</t>
  </si>
  <si>
    <t>65</t>
  </si>
  <si>
    <t>05:09,2</t>
  </si>
  <si>
    <t>05:09,6</t>
  </si>
  <si>
    <t>05:10,0</t>
  </si>
  <si>
    <t>05:14,8</t>
  </si>
  <si>
    <t>20:43,7</t>
  </si>
  <si>
    <t>21</t>
  </si>
  <si>
    <t>05:11,8</t>
  </si>
  <si>
    <t>05:14,7</t>
  </si>
  <si>
    <t>05:20,2</t>
  </si>
  <si>
    <t>21:06,8</t>
  </si>
  <si>
    <t>144</t>
  </si>
  <si>
    <t>05:12,9</t>
  </si>
  <si>
    <t>05:14,1</t>
  </si>
  <si>
    <t>05:19,1</t>
  </si>
  <si>
    <t>05:21,6</t>
  </si>
  <si>
    <t>21:12,8</t>
  </si>
  <si>
    <t>222</t>
  </si>
  <si>
    <t>05:07,1</t>
  </si>
  <si>
    <t>05:27,5</t>
  </si>
  <si>
    <t>21:15,4</t>
  </si>
  <si>
    <t>28</t>
  </si>
  <si>
    <t>05:15,6</t>
  </si>
  <si>
    <t>05:16,7</t>
  </si>
  <si>
    <t>05:21,7</t>
  </si>
  <si>
    <t>21:15,8</t>
  </si>
  <si>
    <t>124</t>
  </si>
  <si>
    <t>05:24,1</t>
  </si>
  <si>
    <t>05:22,5</t>
  </si>
  <si>
    <t>21:25,0</t>
  </si>
  <si>
    <t>146</t>
  </si>
  <si>
    <t>05:14,5</t>
  </si>
  <si>
    <t>05:18,4</t>
  </si>
  <si>
    <t>05:25,2</t>
  </si>
  <si>
    <t>05:26,8</t>
  </si>
  <si>
    <t>21:25,1</t>
  </si>
  <si>
    <t>197</t>
  </si>
  <si>
    <t>05:17,4</t>
  </si>
  <si>
    <t>05:31,6</t>
  </si>
  <si>
    <t>05:24,5</t>
  </si>
  <si>
    <t>21:32,8</t>
  </si>
  <si>
    <t>118</t>
  </si>
  <si>
    <t>05:15,1</t>
  </si>
  <si>
    <t>05:27,4</t>
  </si>
  <si>
    <t>05:28,0</t>
  </si>
  <si>
    <t>05:26,2</t>
  </si>
  <si>
    <t>21:36,8</t>
  </si>
  <si>
    <t>12</t>
  </si>
  <si>
    <t>05:21,4</t>
  </si>
  <si>
    <t>05:24,4</t>
  </si>
  <si>
    <t>21:56,2</t>
  </si>
  <si>
    <t>3</t>
  </si>
  <si>
    <t>05:31,9</t>
  </si>
  <si>
    <t>05:28,4</t>
  </si>
  <si>
    <t>05:29,7</t>
  </si>
  <si>
    <t>05:34,3</t>
  </si>
  <si>
    <t>22:04,3</t>
  </si>
  <si>
    <t>4</t>
  </si>
  <si>
    <t>05:25,0</t>
  </si>
  <si>
    <t>05:43,8</t>
  </si>
  <si>
    <t>06:09,2</t>
  </si>
  <si>
    <t>22:39,6</t>
  </si>
  <si>
    <t>38</t>
  </si>
  <si>
    <t>05:34,9</t>
  </si>
  <si>
    <t>05:42,7</t>
  </si>
  <si>
    <t>05:38,4</t>
  </si>
  <si>
    <t>05:46,1</t>
  </si>
  <si>
    <t>22:42,3</t>
  </si>
  <si>
    <t>224</t>
  </si>
  <si>
    <t>05:40,6</t>
  </si>
  <si>
    <t>05:35,9</t>
  </si>
  <si>
    <t>05:53,8</t>
  </si>
  <si>
    <t>22:55,2</t>
  </si>
  <si>
    <t>143</t>
  </si>
  <si>
    <t>05:41,1</t>
  </si>
  <si>
    <t>05:37,9</t>
  </si>
  <si>
    <t>05:43,9</t>
  </si>
  <si>
    <t>05:59,5</t>
  </si>
  <si>
    <t>23:02,6</t>
  </si>
  <si>
    <t>149</t>
  </si>
  <si>
    <t>05:43,7</t>
  </si>
  <si>
    <t>05:38,3</t>
  </si>
  <si>
    <t>05:45,9</t>
  </si>
  <si>
    <t>06:14,0</t>
  </si>
  <si>
    <t>23:22,0</t>
  </si>
  <si>
    <t>121</t>
  </si>
  <si>
    <t>06:00,0</t>
  </si>
  <si>
    <t>07:00,1</t>
  </si>
  <si>
    <t>05:58,2</t>
  </si>
  <si>
    <t>05:50,5</t>
  </si>
  <si>
    <t>24:59,0</t>
  </si>
  <si>
    <t>178</t>
  </si>
  <si>
    <t>05:23,5</t>
  </si>
  <si>
    <t>09:22,0</t>
  </si>
  <si>
    <t>05:22,7</t>
  </si>
  <si>
    <t>05:34,4</t>
  </si>
  <si>
    <t>25:42,8</t>
  </si>
  <si>
    <t>8</t>
  </si>
  <si>
    <t>04:41,8</t>
  </si>
  <si>
    <t>04:57,1</t>
  </si>
  <si>
    <t>04:55,8</t>
  </si>
  <si>
    <t>05:00,7</t>
  </si>
  <si>
    <t>19:35,4</t>
  </si>
  <si>
    <t>77</t>
  </si>
  <si>
    <t>04:48,6</t>
  </si>
  <si>
    <t>05:02,9</t>
  </si>
  <si>
    <t>05:02,1</t>
  </si>
  <si>
    <t>05:04,2</t>
  </si>
  <si>
    <t>19:58,0</t>
  </si>
  <si>
    <t>63</t>
  </si>
  <si>
    <t>04:52,8</t>
  </si>
  <si>
    <t>05:06,5</t>
  </si>
  <si>
    <t>05:05,2</t>
  </si>
  <si>
    <t>20:17,7</t>
  </si>
  <si>
    <t>117</t>
  </si>
  <si>
    <t>04:49,4</t>
  </si>
  <si>
    <t>05:08,3</t>
  </si>
  <si>
    <t>05:08,8</t>
  </si>
  <si>
    <t>05:11,4</t>
  </si>
  <si>
    <t>20:18,0</t>
  </si>
  <si>
    <t>11</t>
  </si>
  <si>
    <t>04:53,0</t>
  </si>
  <si>
    <t>05:04,1</t>
  </si>
  <si>
    <t>05:11,3</t>
  </si>
  <si>
    <t>20:22,4</t>
  </si>
  <si>
    <t>10</t>
  </si>
  <si>
    <t>04:53,5</t>
  </si>
  <si>
    <t>05:06,1</t>
  </si>
  <si>
    <t>05:14,6</t>
  </si>
  <si>
    <t>20:30,9</t>
  </si>
  <si>
    <t>20</t>
  </si>
  <si>
    <t>05:11,6</t>
  </si>
  <si>
    <t>20:36,5</t>
  </si>
  <si>
    <t>54</t>
  </si>
  <si>
    <t>05:22,3</t>
  </si>
  <si>
    <t>05:21,2</t>
  </si>
  <si>
    <t>133</t>
  </si>
  <si>
    <t>05:20,6</t>
  </si>
  <si>
    <t>05:20,9</t>
  </si>
  <si>
    <t>21:10,7</t>
  </si>
  <si>
    <t>61</t>
  </si>
  <si>
    <t>04:59,5</t>
  </si>
  <si>
    <t>05:21,9</t>
  </si>
  <si>
    <t>05:24,9</t>
  </si>
  <si>
    <t>21:16,5</t>
  </si>
  <si>
    <t>25</t>
  </si>
  <si>
    <t>05:23,4</t>
  </si>
  <si>
    <t>05:31,5</t>
  </si>
  <si>
    <t>05:34,8</t>
  </si>
  <si>
    <t>21:37,3</t>
  </si>
  <si>
    <t>9</t>
  </si>
  <si>
    <t>05:13,7</t>
  </si>
  <si>
    <t>05:31,3</t>
  </si>
  <si>
    <t>05:35,3</t>
  </si>
  <si>
    <t>21:55,4</t>
  </si>
  <si>
    <t>186</t>
  </si>
  <si>
    <t>05:34,7</t>
  </si>
  <si>
    <t>05:40,7</t>
  </si>
  <si>
    <t>05:38,5</t>
  </si>
  <si>
    <t>22:16,3</t>
  </si>
  <si>
    <t>16</t>
  </si>
  <si>
    <t>05:25,8</t>
  </si>
  <si>
    <t>05:37,5</t>
  </si>
  <si>
    <t>05:41,2</t>
  </si>
  <si>
    <t>22:24,2</t>
  </si>
  <si>
    <t>131</t>
  </si>
  <si>
    <t>05:47,4</t>
  </si>
  <si>
    <t>05:51,4</t>
  </si>
  <si>
    <t>05:51,6</t>
  </si>
  <si>
    <t>22:51,5</t>
  </si>
  <si>
    <t>128</t>
  </si>
  <si>
    <t>05:41,6</t>
  </si>
  <si>
    <t>05:42,2</t>
  </si>
  <si>
    <t>05:46,4</t>
  </si>
  <si>
    <t>22:57,3</t>
  </si>
  <si>
    <t>232</t>
  </si>
  <si>
    <t>05:47,8</t>
  </si>
  <si>
    <t>05:47,1</t>
  </si>
  <si>
    <t>05:50,0</t>
  </si>
  <si>
    <t>23:09,6</t>
  </si>
  <si>
    <t>167</t>
  </si>
  <si>
    <t>05:32,8</t>
  </si>
  <si>
    <t>05:49,3</t>
  </si>
  <si>
    <t>05:50,7</t>
  </si>
  <si>
    <t>05:56,7</t>
  </si>
  <si>
    <t>234</t>
  </si>
  <si>
    <t>05:43,5</t>
  </si>
  <si>
    <t>05:55,0</t>
  </si>
  <si>
    <t>06:01,9</t>
  </si>
  <si>
    <t>06:01,2</t>
  </si>
  <si>
    <t>23:46,9</t>
  </si>
  <si>
    <t>207</t>
  </si>
  <si>
    <t>05:56,8</t>
  </si>
  <si>
    <t>00:30</t>
  </si>
  <si>
    <t>203</t>
  </si>
  <si>
    <t>05:58,7</t>
  </si>
  <si>
    <t>06:16,4</t>
  </si>
  <si>
    <t>06:16,6</t>
  </si>
  <si>
    <t>06:20,6</t>
  </si>
  <si>
    <t>24:57,5</t>
  </si>
  <si>
    <t>40</t>
  </si>
  <si>
    <t>04:54,0</t>
  </si>
  <si>
    <t>05:08,2</t>
  </si>
  <si>
    <t>05:08,1</t>
  </si>
  <si>
    <t>10:29,0</t>
  </si>
  <si>
    <t>25:49,4</t>
  </si>
  <si>
    <t>216</t>
  </si>
  <si>
    <t>06:02,2</t>
  </si>
  <si>
    <t>06:15,1</t>
  </si>
  <si>
    <t>06:22,0</t>
  </si>
  <si>
    <t>29:08,3</t>
  </si>
  <si>
    <t>17</t>
  </si>
  <si>
    <t>06:07,0</t>
  </si>
  <si>
    <t>10:14,9</t>
  </si>
  <si>
    <t>06:17,7</t>
  </si>
  <si>
    <t>10:24,3</t>
  </si>
  <si>
    <t>33:04,0</t>
  </si>
  <si>
    <t>111</t>
  </si>
  <si>
    <t>04:51,6</t>
  </si>
  <si>
    <t>04:58,0</t>
  </si>
  <si>
    <t>05:01,9</t>
  </si>
  <si>
    <t>05:06,7</t>
  </si>
  <si>
    <t>20:03,3</t>
  </si>
  <si>
    <t>102</t>
  </si>
  <si>
    <t>04:52,3</t>
  </si>
  <si>
    <t>05:00,8</t>
  </si>
  <si>
    <t>05:06,3</t>
  </si>
  <si>
    <t>20:07,7</t>
  </si>
  <si>
    <t>45</t>
  </si>
  <si>
    <t>04:58,9</t>
  </si>
  <si>
    <t>05:11,2</t>
  </si>
  <si>
    <t>20:18,2</t>
  </si>
  <si>
    <t>125</t>
  </si>
  <si>
    <t>05:05,1</t>
  </si>
  <si>
    <t>05:10,4</t>
  </si>
  <si>
    <t>05:19,3</t>
  </si>
  <si>
    <t>05:17,8</t>
  </si>
  <si>
    <t>20:52,7</t>
  </si>
  <si>
    <t>180</t>
  </si>
  <si>
    <t>05:33,3</t>
  </si>
  <si>
    <t>05:09,4</t>
  </si>
  <si>
    <t>05:12,8</t>
  </si>
  <si>
    <t>21:12,5</t>
  </si>
  <si>
    <t>60</t>
  </si>
  <si>
    <t>05:03,5</t>
  </si>
  <si>
    <t>05:22,6</t>
  </si>
  <si>
    <t>05:32,7</t>
  </si>
  <si>
    <t>21:20,6</t>
  </si>
  <si>
    <t>93</t>
  </si>
  <si>
    <t>05:32,3</t>
  </si>
  <si>
    <t>05:26,3</t>
  </si>
  <si>
    <t>05:39,6</t>
  </si>
  <si>
    <t>05:46,3</t>
  </si>
  <si>
    <t>22:24,6</t>
  </si>
  <si>
    <t>35</t>
  </si>
  <si>
    <t>05:38,2</t>
  </si>
  <si>
    <t>05:53,1</t>
  </si>
  <si>
    <t>22:25,4</t>
  </si>
  <si>
    <t>79</t>
  </si>
  <si>
    <t>05:29,4</t>
  </si>
  <si>
    <t>05:32,6</t>
  </si>
  <si>
    <t>05:44,6</t>
  </si>
  <si>
    <t>05:46,8</t>
  </si>
  <si>
    <t>22:33,6</t>
  </si>
  <si>
    <t>208</t>
  </si>
  <si>
    <t>05:45,7</t>
  </si>
  <si>
    <t>05:50,3</t>
  </si>
  <si>
    <t>05:53,3</t>
  </si>
  <si>
    <t>23:11,1</t>
  </si>
  <si>
    <t>201</t>
  </si>
  <si>
    <t>05:50,2</t>
  </si>
  <si>
    <t>05:48,8</t>
  </si>
  <si>
    <t>23:14,2</t>
  </si>
  <si>
    <t>215</t>
  </si>
  <si>
    <t>05:49,0</t>
  </si>
  <si>
    <t>05:57,0</t>
  </si>
  <si>
    <t>06:03,4</t>
  </si>
  <si>
    <t>23:40,3</t>
  </si>
  <si>
    <t>122</t>
  </si>
  <si>
    <t>05:54,9</t>
  </si>
  <si>
    <t>05:59,6</t>
  </si>
  <si>
    <t>06:02,7</t>
  </si>
  <si>
    <t>23:45,5</t>
  </si>
  <si>
    <t>231</t>
  </si>
  <si>
    <t>05:52,8</t>
  </si>
  <si>
    <t>05:53,0</t>
  </si>
  <si>
    <t>05:55,9</t>
  </si>
  <si>
    <t>06:04,8</t>
  </si>
  <si>
    <t>23:46,6</t>
  </si>
  <si>
    <t>37</t>
  </si>
  <si>
    <t>05:47,6</t>
  </si>
  <si>
    <t>05:37,7</t>
  </si>
  <si>
    <t>06:02,3</t>
  </si>
  <si>
    <t>24:04,6</t>
  </si>
  <si>
    <t>210</t>
  </si>
  <si>
    <t>05:56,6</t>
  </si>
  <si>
    <t>05:51,3</t>
  </si>
  <si>
    <t>06:06,6</t>
  </si>
  <si>
    <t>06:18,9</t>
  </si>
  <si>
    <t>24:13,5</t>
  </si>
  <si>
    <t>229</t>
  </si>
  <si>
    <t>06:10,6</t>
  </si>
  <si>
    <t>06:02,0</t>
  </si>
  <si>
    <t>06:11,0</t>
  </si>
  <si>
    <t>06:23,0</t>
  </si>
  <si>
    <t>24:56,6</t>
  </si>
  <si>
    <t>99</t>
  </si>
  <si>
    <t>05:01,4</t>
  </si>
  <si>
    <t>05:02,4</t>
  </si>
  <si>
    <t>05:13,8</t>
  </si>
  <si>
    <t>20:29,6</t>
  </si>
  <si>
    <t>138</t>
  </si>
  <si>
    <t>05:10,9</t>
  </si>
  <si>
    <t>05:15,4</t>
  </si>
  <si>
    <t>05:18,2</t>
  </si>
  <si>
    <t>21:02,1</t>
  </si>
  <si>
    <t>23</t>
  </si>
  <si>
    <t>7</t>
  </si>
  <si>
    <t>05:09,1</t>
  </si>
  <si>
    <t>05:16,4</t>
  </si>
  <si>
    <t>05:21,1</t>
  </si>
  <si>
    <t>21:04,9</t>
  </si>
  <si>
    <t>75</t>
  </si>
  <si>
    <t>05:45,8</t>
  </si>
  <si>
    <t>05:37,4</t>
  </si>
  <si>
    <t>22:52,1</t>
  </si>
  <si>
    <t>74</t>
  </si>
  <si>
    <t>05:37,0</t>
  </si>
  <si>
    <t>05:44,3</t>
  </si>
  <si>
    <t>05:42,0</t>
  </si>
  <si>
    <t>05:49,4</t>
  </si>
  <si>
    <t>22:52,8</t>
  </si>
  <si>
    <t>140</t>
  </si>
  <si>
    <t>05:23,7</t>
  </si>
  <si>
    <t>05:19,7</t>
  </si>
  <si>
    <t>05:34,0</t>
  </si>
  <si>
    <t>06:36,0</t>
  </si>
  <si>
    <t>22:53,5</t>
  </si>
  <si>
    <t>156</t>
  </si>
  <si>
    <t>202</t>
  </si>
  <si>
    <t>05:52,6</t>
  </si>
  <si>
    <t>05:55,4</t>
  </si>
  <si>
    <t>06:15,7</t>
  </si>
  <si>
    <t>23:51,4</t>
  </si>
  <si>
    <t>206</t>
  </si>
  <si>
    <t>06:11,3</t>
  </si>
  <si>
    <t>06:11,2</t>
  </si>
  <si>
    <t>06:11,4</t>
  </si>
  <si>
    <t>06:12,4</t>
  </si>
  <si>
    <t>24:46,4</t>
  </si>
  <si>
    <t>103</t>
  </si>
  <si>
    <t>05:58,5</t>
  </si>
  <si>
    <t>06:08,6</t>
  </si>
  <si>
    <t>06:06,8</t>
  </si>
  <si>
    <t>24:55,0</t>
  </si>
  <si>
    <t>67</t>
  </si>
  <si>
    <t>06:39,2</t>
  </si>
  <si>
    <t>06:23,1</t>
  </si>
  <si>
    <t>06:31,5</t>
  </si>
  <si>
    <t>26:13,1</t>
  </si>
  <si>
    <t>159</t>
  </si>
  <si>
    <t>05:19,0</t>
  </si>
  <si>
    <t>21:39,0</t>
  </si>
  <si>
    <t>160</t>
  </si>
  <si>
    <t>05:23,2</t>
  </si>
  <si>
    <t>05:31,1</t>
  </si>
  <si>
    <t>00:20</t>
  </si>
  <si>
    <t>21:55,3</t>
  </si>
  <si>
    <t>94</t>
  </si>
  <si>
    <t>05:26,0</t>
  </si>
  <si>
    <t>05:41,0</t>
  </si>
  <si>
    <t>22:07,6</t>
  </si>
  <si>
    <t>44</t>
  </si>
  <si>
    <t>05:36,9</t>
  </si>
  <si>
    <t>05:37,1</t>
  </si>
  <si>
    <t>05:49,8</t>
  </si>
  <si>
    <t>22:48,7</t>
  </si>
  <si>
    <t>84</t>
  </si>
  <si>
    <t>05:46,5</t>
  </si>
  <si>
    <t>22:50,8</t>
  </si>
  <si>
    <t>80</t>
  </si>
  <si>
    <t>05:39,1</t>
  </si>
  <si>
    <t>05:51,0</t>
  </si>
  <si>
    <t>22:53,3</t>
  </si>
  <si>
    <t>236</t>
  </si>
  <si>
    <t>Иванов Андрей</t>
  </si>
  <si>
    <t>Yokohama Geolandar</t>
  </si>
  <si>
    <t>06:45,3</t>
  </si>
  <si>
    <t>05:33,7</t>
  </si>
  <si>
    <t>06:05,4</t>
  </si>
  <si>
    <t>06:10,1</t>
  </si>
  <si>
    <t>24:44,8</t>
  </si>
  <si>
    <t>211</t>
  </si>
  <si>
    <t>06:17,4</t>
  </si>
  <si>
    <t>06:29,0</t>
  </si>
  <si>
    <t>06:23,9</t>
  </si>
  <si>
    <t>06:30,4</t>
  </si>
  <si>
    <t>25:40,8</t>
  </si>
  <si>
    <t>114</t>
  </si>
  <si>
    <t>03:33,3</t>
  </si>
  <si>
    <t>03:34,1</t>
  </si>
  <si>
    <t>03:31,4</t>
  </si>
  <si>
    <t>03:30,1</t>
  </si>
  <si>
    <t>14:09,1</t>
  </si>
  <si>
    <t>27</t>
  </si>
  <si>
    <t>03:39,9</t>
  </si>
  <si>
    <t>03:42,0</t>
  </si>
  <si>
    <t>03:39,3</t>
  </si>
  <si>
    <t>03:36,8</t>
  </si>
  <si>
    <t>14:38,1</t>
  </si>
  <si>
    <t>49</t>
  </si>
  <si>
    <t>03:46,2</t>
  </si>
  <si>
    <t>03:44,4</t>
  </si>
  <si>
    <t>03:44,1</t>
  </si>
  <si>
    <t>03:46,5</t>
  </si>
  <si>
    <t>15:01,4</t>
  </si>
  <si>
    <t>220</t>
  </si>
  <si>
    <t>03:59,7</t>
  </si>
  <si>
    <t>03:54,8</t>
  </si>
  <si>
    <t>03:45,9</t>
  </si>
  <si>
    <t>03:46,3</t>
  </si>
  <si>
    <t>15:26,9</t>
  </si>
  <si>
    <t>29</t>
  </si>
  <si>
    <t>03:51,1</t>
  </si>
  <si>
    <t>03:53,9</t>
  </si>
  <si>
    <t>03:55,5</t>
  </si>
  <si>
    <t>15:35,4</t>
  </si>
  <si>
    <t>195</t>
  </si>
  <si>
    <t>04:00,3</t>
  </si>
  <si>
    <t>03:53,5</t>
  </si>
  <si>
    <t>03:55,4</t>
  </si>
  <si>
    <t>03:54,1</t>
  </si>
  <si>
    <t>15:43,4</t>
  </si>
  <si>
    <t>132</t>
  </si>
  <si>
    <t>03:42,4</t>
  </si>
  <si>
    <t>03:45,6</t>
  </si>
  <si>
    <t>03:52,0</t>
  </si>
  <si>
    <t>03:55,8</t>
  </si>
  <si>
    <t>15:46,0</t>
  </si>
  <si>
    <t>113</t>
  </si>
  <si>
    <t>04:03,0</t>
  </si>
  <si>
    <t>03:55,7</t>
  </si>
  <si>
    <t>03:54,3</t>
  </si>
  <si>
    <t>03:55,6</t>
  </si>
  <si>
    <t>15:48,8</t>
  </si>
  <si>
    <t>85</t>
  </si>
  <si>
    <t>04:03,6</t>
  </si>
  <si>
    <t>04:01,0</t>
  </si>
  <si>
    <t>03:59,6</t>
  </si>
  <si>
    <t>16:05,4</t>
  </si>
  <si>
    <t>116</t>
  </si>
  <si>
    <t>04:10,4</t>
  </si>
  <si>
    <t>04:06,2</t>
  </si>
  <si>
    <t>04:07,5</t>
  </si>
  <si>
    <t>03:59,8</t>
  </si>
  <si>
    <t>16:28,9</t>
  </si>
  <si>
    <t>126</t>
  </si>
  <si>
    <t>03:43,0</t>
  </si>
  <si>
    <t>03:36,3</t>
  </si>
  <si>
    <t>03:32,6</t>
  </si>
  <si>
    <t>16:31,0</t>
  </si>
  <si>
    <t>168</t>
  </si>
  <si>
    <t>03:40,5</t>
  </si>
  <si>
    <t>03:38,8</t>
  </si>
  <si>
    <t>03:38,6</t>
  </si>
  <si>
    <t>16:32,0</t>
  </si>
  <si>
    <t>2</t>
  </si>
  <si>
    <t>04:19,7</t>
  </si>
  <si>
    <t>04:12,3</t>
  </si>
  <si>
    <t>04:06,7</t>
  </si>
  <si>
    <t>04:03,3</t>
  </si>
  <si>
    <t>16:42,2</t>
  </si>
  <si>
    <t>87</t>
  </si>
  <si>
    <t>04:07,6</t>
  </si>
  <si>
    <t>04:07,2</t>
  </si>
  <si>
    <t>04:14,0</t>
  </si>
  <si>
    <t>04:13,4</t>
  </si>
  <si>
    <t>16:42,3</t>
  </si>
  <si>
    <t>175</t>
  </si>
  <si>
    <t>03:47,2</t>
  </si>
  <si>
    <t>03:47,8</t>
  </si>
  <si>
    <t>16:55,3</t>
  </si>
  <si>
    <t>52</t>
  </si>
  <si>
    <t>04:23,6</t>
  </si>
  <si>
    <t>04:21,8</t>
  </si>
  <si>
    <t>04:19,1</t>
  </si>
  <si>
    <t>04:20,4</t>
  </si>
  <si>
    <t>17:25,0</t>
  </si>
  <si>
    <t>188</t>
  </si>
  <si>
    <t>04:33,6</t>
  </si>
  <si>
    <t>04:10,8</t>
  </si>
  <si>
    <t>04:29,8</t>
  </si>
  <si>
    <t>18:48,3</t>
  </si>
  <si>
    <t>226</t>
  </si>
  <si>
    <t>04:21,6</t>
  </si>
  <si>
    <t>04:14,5</t>
  </si>
  <si>
    <t>72</t>
  </si>
  <si>
    <t>04:53,6</t>
  </si>
  <si>
    <t>04:57,9</t>
  </si>
  <si>
    <t>20:51,6</t>
  </si>
  <si>
    <t>213</t>
  </si>
  <si>
    <t>05:29,5</t>
  </si>
  <si>
    <t>01:35</t>
  </si>
  <si>
    <t>22:50,7</t>
  </si>
  <si>
    <t>Результаты II Этапа</t>
  </si>
  <si>
    <t>21:24,3</t>
  </si>
  <si>
    <t>24:05,7</t>
  </si>
  <si>
    <t>23:06,5</t>
  </si>
  <si>
    <t>21:02,15</t>
  </si>
  <si>
    <t>21:02,19</t>
  </si>
  <si>
    <t>04:15,3</t>
  </si>
  <si>
    <t>17:49,5</t>
  </si>
  <si>
    <t>Болты от вдрифте.рф</t>
  </si>
  <si>
    <t>I Этап</t>
  </si>
  <si>
    <t>II Этап</t>
  </si>
  <si>
    <t>III Этап</t>
  </si>
  <si>
    <t>IV Этап</t>
  </si>
  <si>
    <t>V Этап</t>
  </si>
  <si>
    <t>VI Этап</t>
  </si>
  <si>
    <t>VII Этап</t>
  </si>
  <si>
    <t>VIII Этап</t>
  </si>
  <si>
    <t>Финал</t>
  </si>
  <si>
    <t>Штерн Артём</t>
  </si>
  <si>
    <t xml:space="preserve">Штерн Артём </t>
  </si>
  <si>
    <t>Бакуменко Василий</t>
  </si>
  <si>
    <t>Витюгов Николай</t>
  </si>
  <si>
    <t>Daihatsu Hijet</t>
  </si>
  <si>
    <t>Dunlop</t>
  </si>
  <si>
    <t>Загоруева Ксения</t>
  </si>
  <si>
    <t>Lexus RX350</t>
  </si>
  <si>
    <t>Козлов Максим</t>
  </si>
  <si>
    <t>Honda HR-V</t>
  </si>
  <si>
    <t>Осадчий Андрей</t>
  </si>
  <si>
    <t>Гриневич Александр</t>
  </si>
  <si>
    <t>Mazda MX-5</t>
  </si>
  <si>
    <t>Toyo Garit G4</t>
  </si>
  <si>
    <t>Toyota Caldina</t>
  </si>
  <si>
    <t>Кулишов Денис</t>
  </si>
  <si>
    <t>Козлов Владимир</t>
  </si>
  <si>
    <t>Michelin</t>
  </si>
  <si>
    <t>Ромашов Иван</t>
  </si>
  <si>
    <t>Pirelli</t>
  </si>
  <si>
    <t>Гульков Павел</t>
  </si>
  <si>
    <t>Uniglory Ice Blade</t>
  </si>
  <si>
    <t>Подоров Александр</t>
  </si>
  <si>
    <t>Митсудрочеры</t>
  </si>
  <si>
    <t>Новицкий Александр</t>
  </si>
  <si>
    <t>Самара Роман</t>
  </si>
  <si>
    <t>Honda Insight</t>
  </si>
  <si>
    <t>Леонов Анатолий</t>
  </si>
  <si>
    <t>Кондратьев Андрей</t>
  </si>
  <si>
    <t>Фоменко Игорь</t>
  </si>
  <si>
    <t>Плотников Иван</t>
  </si>
  <si>
    <t>Бондаренко Дарья</t>
  </si>
  <si>
    <t>Ильин Сергей</t>
  </si>
  <si>
    <t>Мокеев Даниил</t>
  </si>
  <si>
    <t>Toyota Sprinter Trueno</t>
  </si>
  <si>
    <t>Falken Espia EPZ</t>
  </si>
  <si>
    <t>Ковалишин Олег</t>
  </si>
  <si>
    <t>Касаткин Алексей</t>
  </si>
  <si>
    <t>Dunlop SJ8</t>
  </si>
  <si>
    <t>Кирсанова Ольга</t>
  </si>
  <si>
    <t>Шапошникова Татьяна</t>
  </si>
  <si>
    <t>Toyota Corolla Axio</t>
  </si>
  <si>
    <t>04:53,7</t>
  </si>
  <si>
    <t>04:43,4</t>
  </si>
  <si>
    <t>04:42,6</t>
  </si>
  <si>
    <t>19:24,6</t>
  </si>
  <si>
    <t>05:00,9</t>
  </si>
  <si>
    <t>04:38,8</t>
  </si>
  <si>
    <t>04:50,7</t>
  </si>
  <si>
    <t>19:30,0</t>
  </si>
  <si>
    <t>04:58,6</t>
  </si>
  <si>
    <t>05:03,8</t>
  </si>
  <si>
    <t>04:45,1</t>
  </si>
  <si>
    <t>04:47,7</t>
  </si>
  <si>
    <t>19:35,3</t>
  </si>
  <si>
    <t>05:04,0</t>
  </si>
  <si>
    <t>04:51,5</t>
  </si>
  <si>
    <t>04:54,5</t>
  </si>
  <si>
    <t>19:59,0</t>
  </si>
  <si>
    <t>05:10,6</t>
  </si>
  <si>
    <t>20:08,5</t>
  </si>
  <si>
    <t>05:06,4</t>
  </si>
  <si>
    <t>04:54,3</t>
  </si>
  <si>
    <t>04:54,2</t>
  </si>
  <si>
    <t>20:20,2</t>
  </si>
  <si>
    <t>05:31,4</t>
  </si>
  <si>
    <t>04:48,9</t>
  </si>
  <si>
    <t>20:31,3</t>
  </si>
  <si>
    <t>05:12,1</t>
  </si>
  <si>
    <t>04:59,2</t>
  </si>
  <si>
    <t>20:32,0</t>
  </si>
  <si>
    <t>246</t>
  </si>
  <si>
    <t>05:20,5</t>
  </si>
  <si>
    <t>05:17,3</t>
  </si>
  <si>
    <t>04:59,0</t>
  </si>
  <si>
    <t>20:46,0</t>
  </si>
  <si>
    <t>05:25,4</t>
  </si>
  <si>
    <t>05:21,0</t>
  </si>
  <si>
    <t>05:09,7</t>
  </si>
  <si>
    <t>21:02,9</t>
  </si>
  <si>
    <t>05:23,8</t>
  </si>
  <si>
    <t>21:08,0</t>
  </si>
  <si>
    <t>05:23,0</t>
  </si>
  <si>
    <t>05:24,6</t>
  </si>
  <si>
    <t>05:03,0</t>
  </si>
  <si>
    <t>05:13,0</t>
  </si>
  <si>
    <t>21:08,8</t>
  </si>
  <si>
    <t>05:47,7</t>
  </si>
  <si>
    <t>05:09,9</t>
  </si>
  <si>
    <t>00:15</t>
  </si>
  <si>
    <t>21:49,1</t>
  </si>
  <si>
    <t>238</t>
  </si>
  <si>
    <t>05:30,4</t>
  </si>
  <si>
    <t>22:17,8</t>
  </si>
  <si>
    <t>199</t>
  </si>
  <si>
    <t>05:28,6</t>
  </si>
  <si>
    <t>05:27,8</t>
  </si>
  <si>
    <t>22:21,0</t>
  </si>
  <si>
    <t>06:02,9</t>
  </si>
  <si>
    <t>05:17,1</t>
  </si>
  <si>
    <t>22:58,5</t>
  </si>
  <si>
    <t>06:24,1</t>
  </si>
  <si>
    <t>07:12,7</t>
  </si>
  <si>
    <t>06:29,7</t>
  </si>
  <si>
    <t>06:36,4</t>
  </si>
  <si>
    <t>27:18,1</t>
  </si>
  <si>
    <t>04:58,1</t>
  </si>
  <si>
    <t>04:47,1</t>
  </si>
  <si>
    <t>04:36,2</t>
  </si>
  <si>
    <t>19:19,4</t>
  </si>
  <si>
    <t>04:59,3</t>
  </si>
  <si>
    <t>05:01,8</t>
  </si>
  <si>
    <t>04:46,6</t>
  </si>
  <si>
    <t>04:37,0</t>
  </si>
  <si>
    <t>19:24,8</t>
  </si>
  <si>
    <t>05:08,7</t>
  </si>
  <si>
    <t>04:57,8</t>
  </si>
  <si>
    <t>04:44,5</t>
  </si>
  <si>
    <t>20:00,6</t>
  </si>
  <si>
    <t>05:07,0</t>
  </si>
  <si>
    <t>05:10,8</t>
  </si>
  <si>
    <t>05:00,2</t>
  </si>
  <si>
    <t>04:44,2</t>
  </si>
  <si>
    <t>20:02,4</t>
  </si>
  <si>
    <t>04:59,9</t>
  </si>
  <si>
    <t>04:47,9</t>
  </si>
  <si>
    <t>20:10,3</t>
  </si>
  <si>
    <t>04:50,9</t>
  </si>
  <si>
    <t>20:16,7</t>
  </si>
  <si>
    <t>05:14,4</t>
  </si>
  <si>
    <t>04:57,2</t>
  </si>
  <si>
    <t>04:53,4</t>
  </si>
  <si>
    <t>20:17,0</t>
  </si>
  <si>
    <t>92</t>
  </si>
  <si>
    <t>05:09,0</t>
  </si>
  <si>
    <t>04:47,6</t>
  </si>
  <si>
    <t>20:17,4</t>
  </si>
  <si>
    <t>05:12,7</t>
  </si>
  <si>
    <t>04:51,3</t>
  </si>
  <si>
    <t>20:26,1</t>
  </si>
  <si>
    <t>04:49,2</t>
  </si>
  <si>
    <t>20:29,4</t>
  </si>
  <si>
    <t>05:15,7</t>
  </si>
  <si>
    <t>05:05,9</t>
  </si>
  <si>
    <t>20:29,7</t>
  </si>
  <si>
    <t>05:16,5</t>
  </si>
  <si>
    <t>05:13,9</t>
  </si>
  <si>
    <t>05:06,9</t>
  </si>
  <si>
    <t>04:50,2</t>
  </si>
  <si>
    <t>20:32,6</t>
  </si>
  <si>
    <t>89</t>
  </si>
  <si>
    <t>05:19,6</t>
  </si>
  <si>
    <t>05:05,5</t>
  </si>
  <si>
    <t>20:48,5</t>
  </si>
  <si>
    <t>05:22,9</t>
  </si>
  <si>
    <t>05:12,0</t>
  </si>
  <si>
    <t>20:59,5</t>
  </si>
  <si>
    <t>04:56,0</t>
  </si>
  <si>
    <t>21:09,0</t>
  </si>
  <si>
    <t>05:30,0</t>
  </si>
  <si>
    <t>05:51,7</t>
  </si>
  <si>
    <t>05:16,6</t>
  </si>
  <si>
    <t>21:43,6</t>
  </si>
  <si>
    <t>41</t>
  </si>
  <si>
    <t>05:43,3</t>
  </si>
  <si>
    <t>05:48,4</t>
  </si>
  <si>
    <t>22:11,2</t>
  </si>
  <si>
    <t>90</t>
  </si>
  <si>
    <t>05:36,1</t>
  </si>
  <si>
    <t>56</t>
  </si>
  <si>
    <t>05:37,8</t>
  </si>
  <si>
    <t>05:32,5</t>
  </si>
  <si>
    <t>22:51,8</t>
  </si>
  <si>
    <t>34</t>
  </si>
  <si>
    <t>05:59,1</t>
  </si>
  <si>
    <t>05:35,8</t>
  </si>
  <si>
    <t>249</t>
  </si>
  <si>
    <t>23:01,3</t>
  </si>
  <si>
    <t>04:52,2</t>
  </si>
  <si>
    <t>04:46,7</t>
  </si>
  <si>
    <t>04:34,1</t>
  </si>
  <si>
    <t>04:35,3</t>
  </si>
  <si>
    <t>18:48,5</t>
  </si>
  <si>
    <t>04:28,8</t>
  </si>
  <si>
    <t>04:39,2</t>
  </si>
  <si>
    <t>18:57,6</t>
  </si>
  <si>
    <t>04:52,6</t>
  </si>
  <si>
    <t>04:57,0</t>
  </si>
  <si>
    <t>04:35,2</t>
  </si>
  <si>
    <t>04:38,3</t>
  </si>
  <si>
    <t>19:03,3</t>
  </si>
  <si>
    <t>04:56,1</t>
  </si>
  <si>
    <t>04:36,1</t>
  </si>
  <si>
    <t>04:36,3</t>
  </si>
  <si>
    <t>04:44,7</t>
  </si>
  <si>
    <t>19:26,1</t>
  </si>
  <si>
    <t>69</t>
  </si>
  <si>
    <t>05:10,3</t>
  </si>
  <si>
    <t>05:03,1</t>
  </si>
  <si>
    <t>04:42,5</t>
  </si>
  <si>
    <t>04:51,7</t>
  </si>
  <si>
    <t>19:47,7</t>
  </si>
  <si>
    <t>04:45,8</t>
  </si>
  <si>
    <t>04:51,8</t>
  </si>
  <si>
    <t>19:54,9</t>
  </si>
  <si>
    <t>66</t>
  </si>
  <si>
    <t>05:06,0</t>
  </si>
  <si>
    <t>04:50,0</t>
  </si>
  <si>
    <t>19:55,2</t>
  </si>
  <si>
    <t>05:11,0</t>
  </si>
  <si>
    <t>04:49,8</t>
  </si>
  <si>
    <t>04:51,2</t>
  </si>
  <si>
    <t>20:01,6</t>
  </si>
  <si>
    <t>20:04,1</t>
  </si>
  <si>
    <t>04:41,3</t>
  </si>
  <si>
    <t>04:53,1</t>
  </si>
  <si>
    <t>20:04,3</t>
  </si>
  <si>
    <t>95</t>
  </si>
  <si>
    <t>05:20,1</t>
  </si>
  <si>
    <t>04:48,0</t>
  </si>
  <si>
    <t>20:04,5</t>
  </si>
  <si>
    <t>05:02,0</t>
  </si>
  <si>
    <t>04:41,7</t>
  </si>
  <si>
    <t>04:43,3</t>
  </si>
  <si>
    <t>20:13,4</t>
  </si>
  <si>
    <t>04:53,9</t>
  </si>
  <si>
    <t>04:55,1</t>
  </si>
  <si>
    <t>20:24,0</t>
  </si>
  <si>
    <t>04:51,4</t>
  </si>
  <si>
    <t>04:58,3</t>
  </si>
  <si>
    <t>20:27,9</t>
  </si>
  <si>
    <t>04:48,5</t>
  </si>
  <si>
    <t>20:35,3</t>
  </si>
  <si>
    <t>227</t>
  </si>
  <si>
    <t>20:47,7</t>
  </si>
  <si>
    <t>05:39,0</t>
  </si>
  <si>
    <t>20:53,2</t>
  </si>
  <si>
    <t>21:22,1</t>
  </si>
  <si>
    <t>05:29,9</t>
  </si>
  <si>
    <t>05:03,7</t>
  </si>
  <si>
    <t>21:32,7</t>
  </si>
  <si>
    <t>198</t>
  </si>
  <si>
    <t>05:08,5</t>
  </si>
  <si>
    <t>21:41,1</t>
  </si>
  <si>
    <t>247</t>
  </si>
  <si>
    <t>05:35,4</t>
  </si>
  <si>
    <t>05:13,2</t>
  </si>
  <si>
    <t>21:47,3</t>
  </si>
  <si>
    <t>05:33,1</t>
  </si>
  <si>
    <t>05:17,0</t>
  </si>
  <si>
    <t>191</t>
  </si>
  <si>
    <t>05:19,8</t>
  </si>
  <si>
    <t>05:24,2</t>
  </si>
  <si>
    <t>22:11,7</t>
  </si>
  <si>
    <t>152</t>
  </si>
  <si>
    <t>05:46,9</t>
  </si>
  <si>
    <t>05:25,3</t>
  </si>
  <si>
    <t>22:26,3</t>
  </si>
  <si>
    <t>31</t>
  </si>
  <si>
    <t>05:52,2</t>
  </si>
  <si>
    <t>05:50,8</t>
  </si>
  <si>
    <t>05:25,5</t>
  </si>
  <si>
    <t>22:27,9</t>
  </si>
  <si>
    <t>55</t>
  </si>
  <si>
    <t>05:42,5</t>
  </si>
  <si>
    <t>05:48,1</t>
  </si>
  <si>
    <t>05:26,9</t>
  </si>
  <si>
    <t>22:31,4</t>
  </si>
  <si>
    <t>104</t>
  </si>
  <si>
    <t>05:42,8</t>
  </si>
  <si>
    <t>05:26,4</t>
  </si>
  <si>
    <t>22:35,1</t>
  </si>
  <si>
    <t>239</t>
  </si>
  <si>
    <t>05:56,4</t>
  </si>
  <si>
    <t>22:54,2</t>
  </si>
  <si>
    <t>205</t>
  </si>
  <si>
    <t>05:54,7</t>
  </si>
  <si>
    <t>06:01,0</t>
  </si>
  <si>
    <t>06:04,0</t>
  </si>
  <si>
    <t>23:38,7</t>
  </si>
  <si>
    <t>162</t>
  </si>
  <si>
    <t>06:25,2</t>
  </si>
  <si>
    <t>05:56,1</t>
  </si>
  <si>
    <t>23:50,9</t>
  </si>
  <si>
    <t>04:58,8</t>
  </si>
  <si>
    <t>04:28,3</t>
  </si>
  <si>
    <t>04:37,6</t>
  </si>
  <si>
    <t>18:49,5</t>
  </si>
  <si>
    <t>46</t>
  </si>
  <si>
    <t>04:34,3</t>
  </si>
  <si>
    <t>04:41,0</t>
  </si>
  <si>
    <t>19:01,2</t>
  </si>
  <si>
    <t>04:43,6</t>
  </si>
  <si>
    <t>05:02,5</t>
  </si>
  <si>
    <t>04:42,1</t>
  </si>
  <si>
    <t>04:43,2</t>
  </si>
  <si>
    <t>05:14,3</t>
  </si>
  <si>
    <t>04:50,4</t>
  </si>
  <si>
    <t>19:54,7</t>
  </si>
  <si>
    <t>20:41,6</t>
  </si>
  <si>
    <t>05:28,3</t>
  </si>
  <si>
    <t>05:00,4</t>
  </si>
  <si>
    <t>20:50,8</t>
  </si>
  <si>
    <t>148</t>
  </si>
  <si>
    <t>05:29,8</t>
  </si>
  <si>
    <t>05:02,8</t>
  </si>
  <si>
    <t>21:02,2</t>
  </si>
  <si>
    <t>68</t>
  </si>
  <si>
    <t>21:03,6</t>
  </si>
  <si>
    <t>05:34,6</t>
  </si>
  <si>
    <t>21:23,1</t>
  </si>
  <si>
    <t>26</t>
  </si>
  <si>
    <t>05:46,7</t>
  </si>
  <si>
    <t>21:42,4</t>
  </si>
  <si>
    <t>05:45,1</t>
  </si>
  <si>
    <t>21:46,5</t>
  </si>
  <si>
    <t>19</t>
  </si>
  <si>
    <t>05:17,5</t>
  </si>
  <si>
    <t>04:57,6</t>
  </si>
  <si>
    <t>05:02,3</t>
  </si>
  <si>
    <t>01:30</t>
  </si>
  <si>
    <t>21:47,8</t>
  </si>
  <si>
    <t>185</t>
  </si>
  <si>
    <t>05:33,8</t>
  </si>
  <si>
    <t>05:38,9</t>
  </si>
  <si>
    <t>22:24,3</t>
  </si>
  <si>
    <t>04:39,3</t>
  </si>
  <si>
    <t>04:44,3</t>
  </si>
  <si>
    <t>04:50,1</t>
  </si>
  <si>
    <t>04:48,7</t>
  </si>
  <si>
    <t>19:02,6</t>
  </si>
  <si>
    <t>04:40,3</t>
  </si>
  <si>
    <t>04:49,3</t>
  </si>
  <si>
    <t>19:09,7</t>
  </si>
  <si>
    <t>04:42,2</t>
  </si>
  <si>
    <t>04:52,7</t>
  </si>
  <si>
    <t>04:56,8</t>
  </si>
  <si>
    <t>19:15,5</t>
  </si>
  <si>
    <t>04:46,5</t>
  </si>
  <si>
    <t>05:00,1</t>
  </si>
  <si>
    <t>20:00,8</t>
  </si>
  <si>
    <t>04:45,3</t>
  </si>
  <si>
    <t>04:53,3</t>
  </si>
  <si>
    <t>05:02,7</t>
  </si>
  <si>
    <t>05:06,8</t>
  </si>
  <si>
    <t>05:14,2</t>
  </si>
  <si>
    <t>05:17,7</t>
  </si>
  <si>
    <t>47</t>
  </si>
  <si>
    <t>05:16,3</t>
  </si>
  <si>
    <t>21:43,5</t>
  </si>
  <si>
    <t>05:24,8</t>
  </si>
  <si>
    <t>05:41,7</t>
  </si>
  <si>
    <t>22:25,5</t>
  </si>
  <si>
    <t>05:34,5</t>
  </si>
  <si>
    <t>22:52,0</t>
  </si>
  <si>
    <t>04:50,8</t>
  </si>
  <si>
    <t>04:55,4</t>
  </si>
  <si>
    <t>04:57,3</t>
  </si>
  <si>
    <t>19:40,7</t>
  </si>
  <si>
    <t>04:55,3</t>
  </si>
  <si>
    <t>05:03,4</t>
  </si>
  <si>
    <t>20:03,8</t>
  </si>
  <si>
    <t>04:54,4</t>
  </si>
  <si>
    <t>04:58,5</t>
  </si>
  <si>
    <t>05:20,4</t>
  </si>
  <si>
    <t>20:21,9</t>
  </si>
  <si>
    <t>20:41,3</t>
  </si>
  <si>
    <t>05:04,9</t>
  </si>
  <si>
    <t>05:10,2</t>
  </si>
  <si>
    <t>20:45,0</t>
  </si>
  <si>
    <t>98</t>
  </si>
  <si>
    <t>05:13,5</t>
  </si>
  <si>
    <t>05:34,1</t>
  </si>
  <si>
    <t>21:45,2</t>
  </si>
  <si>
    <t>15</t>
  </si>
  <si>
    <t>03:33,4</t>
  </si>
  <si>
    <t>03:24,2</t>
  </si>
  <si>
    <t>03:25,2</t>
  </si>
  <si>
    <t>03:21,3</t>
  </si>
  <si>
    <t>13:54,3</t>
  </si>
  <si>
    <t>03:37,0</t>
  </si>
  <si>
    <t>03:28,3</t>
  </si>
  <si>
    <t>03:26,9</t>
  </si>
  <si>
    <t>03:27,4</t>
  </si>
  <si>
    <t>14:09,7</t>
  </si>
  <si>
    <t>03:36,1</t>
  </si>
  <si>
    <t>03:29,9</t>
  </si>
  <si>
    <t>03:29,6</t>
  </si>
  <si>
    <t>14:18,7</t>
  </si>
  <si>
    <t>141</t>
  </si>
  <si>
    <t>03:44,5</t>
  </si>
  <si>
    <t>03:36,6</t>
  </si>
  <si>
    <t>03:34,4</t>
  </si>
  <si>
    <t>03:33,5</t>
  </si>
  <si>
    <t>14:29,1</t>
  </si>
  <si>
    <t>03:49,2</t>
  </si>
  <si>
    <t>03:30,6</t>
  </si>
  <si>
    <t>03:30,2</t>
  </si>
  <si>
    <t>14:37,6</t>
  </si>
  <si>
    <t>03:47,5</t>
  </si>
  <si>
    <t>03:38,7</t>
  </si>
  <si>
    <t>03:37,2</t>
  </si>
  <si>
    <t>14:39,8</t>
  </si>
  <si>
    <t>03:52,8</t>
  </si>
  <si>
    <t>03:37,4</t>
  </si>
  <si>
    <t>03:36,2</t>
  </si>
  <si>
    <t>03:42,3</t>
  </si>
  <si>
    <t>14:53,8</t>
  </si>
  <si>
    <t>03:59,2</t>
  </si>
  <si>
    <t>04:00,7</t>
  </si>
  <si>
    <t>15:32,2</t>
  </si>
  <si>
    <t>04:09,9</t>
  </si>
  <si>
    <t>03:58,9</t>
  </si>
  <si>
    <t>03:57,2</t>
  </si>
  <si>
    <t>16:11,9</t>
  </si>
  <si>
    <t>62</t>
  </si>
  <si>
    <t>04:21,5</t>
  </si>
  <si>
    <t>04:05,0</t>
  </si>
  <si>
    <t>04:00,0</t>
  </si>
  <si>
    <t>16:29,5</t>
  </si>
  <si>
    <t>Результаты III Этапа</t>
  </si>
  <si>
    <t>19:20,8</t>
  </si>
  <si>
    <t>00:25</t>
  </si>
  <si>
    <t>19:59,1</t>
  </si>
  <si>
    <t>19:13,7</t>
  </si>
  <si>
    <t>19:51,6</t>
  </si>
  <si>
    <t>36</t>
  </si>
  <si>
    <t>04:16,1</t>
  </si>
  <si>
    <t>16:24,1</t>
  </si>
  <si>
    <t>Боровков Роман</t>
  </si>
  <si>
    <t>Спасск-Дальний</t>
  </si>
  <si>
    <t>Mitsubishi Galant</t>
  </si>
  <si>
    <t>Горшков Алексей</t>
  </si>
  <si>
    <t>Suzuki Jimny Wide</t>
  </si>
  <si>
    <t>Goodyear Wrangler IP/N</t>
  </si>
  <si>
    <t>Молчанов Алексей</t>
  </si>
  <si>
    <t>Кубасов Илья</t>
  </si>
  <si>
    <t>Mitsubishi Lancer Evolution VIII</t>
  </si>
  <si>
    <t>Давыдович Алексей</t>
  </si>
  <si>
    <t>Jinyu YW52</t>
  </si>
  <si>
    <t>Лазарев Алексей</t>
  </si>
  <si>
    <t>Toyota Harrier Hybrid</t>
  </si>
  <si>
    <t>Bridgestone Blizzak</t>
  </si>
  <si>
    <t>Крохина Елена</t>
  </si>
  <si>
    <t>Кондрат Виталий</t>
  </si>
  <si>
    <t>Гвоздев Роман</t>
  </si>
  <si>
    <t>Goodyear Ice Navi Zea</t>
  </si>
  <si>
    <t>Некрасов Егор</t>
  </si>
  <si>
    <t>Лущ Андрей</t>
  </si>
  <si>
    <t>Dunlop Grandtrek SJ7</t>
  </si>
  <si>
    <t>Баляшкин Алексей </t>
  </si>
  <si>
    <t>Dunlop Graspic</t>
  </si>
  <si>
    <t>Ротачев Илья</t>
  </si>
  <si>
    <t>Mitsubishi Lancer Evolution V</t>
  </si>
  <si>
    <t>Менчикова Маргарита</t>
  </si>
  <si>
    <t>Ростовцев Павел</t>
  </si>
  <si>
    <t>04:40,2</t>
  </si>
  <si>
    <t>04:34,2</t>
  </si>
  <si>
    <t>04:54,9</t>
  </si>
  <si>
    <t>18:48,7</t>
  </si>
  <si>
    <t>04:43,9</t>
  </si>
  <si>
    <t>04:43,7</t>
  </si>
  <si>
    <t>04:40,0</t>
  </si>
  <si>
    <t>19:04,6</t>
  </si>
  <si>
    <t>04:47,3</t>
  </si>
  <si>
    <t>04:42,0</t>
  </si>
  <si>
    <t>19:12,7</t>
  </si>
  <si>
    <t>04:49,1</t>
  </si>
  <si>
    <t>04:43,5</t>
  </si>
  <si>
    <t>19:18,7</t>
  </si>
  <si>
    <t>04:45,4</t>
  </si>
  <si>
    <t>04:49,9</t>
  </si>
  <si>
    <t>19:35,9</t>
  </si>
  <si>
    <t>04:50,5</t>
  </si>
  <si>
    <t>04:52,1</t>
  </si>
  <si>
    <t>04:48,4</t>
  </si>
  <si>
    <t>19:41,3</t>
  </si>
  <si>
    <t>04:55,6</t>
  </si>
  <si>
    <t>19:57,7</t>
  </si>
  <si>
    <t>19:58,2</t>
  </si>
  <si>
    <t>04:50,6</t>
  </si>
  <si>
    <t>19:58,4</t>
  </si>
  <si>
    <t>04:57,5</t>
  </si>
  <si>
    <t>05:03,3</t>
  </si>
  <si>
    <t>04:59,7</t>
  </si>
  <si>
    <t>20:17,1</t>
  </si>
  <si>
    <t>20:20,8</t>
  </si>
  <si>
    <t>04:56,4</t>
  </si>
  <si>
    <t>05:56,0</t>
  </si>
  <si>
    <t>20:29,5</t>
  </si>
  <si>
    <t>05:00,6</t>
  </si>
  <si>
    <t>04:55,9</t>
  </si>
  <si>
    <t>05:02,2</t>
  </si>
  <si>
    <t>193</t>
  </si>
  <si>
    <t>06:01,6</t>
  </si>
  <si>
    <t>05:53,9</t>
  </si>
  <si>
    <t>05:51,1</t>
  </si>
  <si>
    <t>23:47,1</t>
  </si>
  <si>
    <t>04:36,5</t>
  </si>
  <si>
    <t>04:40,7</t>
  </si>
  <si>
    <t>04:39,7</t>
  </si>
  <si>
    <t>04:27,5</t>
  </si>
  <si>
    <t>18:24,6</t>
  </si>
  <si>
    <t>04:37,8</t>
  </si>
  <si>
    <t>04:42,7</t>
  </si>
  <si>
    <t>04:31,3</t>
  </si>
  <si>
    <t>18:38,6</t>
  </si>
  <si>
    <t>04:45,6</t>
  </si>
  <si>
    <t>04:42,4</t>
  </si>
  <si>
    <t>04:33,5</t>
  </si>
  <si>
    <t>18:45,4</t>
  </si>
  <si>
    <t>04:47,5</t>
  </si>
  <si>
    <t>04:46,9</t>
  </si>
  <si>
    <t>04:34,6</t>
  </si>
  <si>
    <t>18:55,0</t>
  </si>
  <si>
    <t>04:45,9</t>
  </si>
  <si>
    <t>04:34,7</t>
  </si>
  <si>
    <t>18:57,5</t>
  </si>
  <si>
    <t>04:47,4</t>
  </si>
  <si>
    <t>04:46,1</t>
  </si>
  <si>
    <t>04:35,9</t>
  </si>
  <si>
    <t>18:59,7</t>
  </si>
  <si>
    <t>04:39,8</t>
  </si>
  <si>
    <t>19:14,4</t>
  </si>
  <si>
    <t>04:52,4</t>
  </si>
  <si>
    <t>04:40,5</t>
  </si>
  <si>
    <t>19:21,6</t>
  </si>
  <si>
    <t>04:48,2</t>
  </si>
  <si>
    <t>04:45,0</t>
  </si>
  <si>
    <t>04:44,9</t>
  </si>
  <si>
    <t>19:22,2</t>
  </si>
  <si>
    <t>109</t>
  </si>
  <si>
    <t>04:56,5</t>
  </si>
  <si>
    <t>04:46,4</t>
  </si>
  <si>
    <t>256</t>
  </si>
  <si>
    <t>05:01,1</t>
  </si>
  <si>
    <t>05:05,4</t>
  </si>
  <si>
    <t>04:42,8</t>
  </si>
  <si>
    <t>20:03,7</t>
  </si>
  <si>
    <t>20:06,3</t>
  </si>
  <si>
    <t>04:57,4</t>
  </si>
  <si>
    <t>06:05,1</t>
  </si>
  <si>
    <t>04:39,6</t>
  </si>
  <si>
    <t>20:46,6</t>
  </si>
  <si>
    <t>107</t>
  </si>
  <si>
    <t>05:28,2</t>
  </si>
  <si>
    <t>05:29,1</t>
  </si>
  <si>
    <t>05:08,4</t>
  </si>
  <si>
    <t>21:11,3</t>
  </si>
  <si>
    <t>05:23,9</t>
  </si>
  <si>
    <t>06:10,0</t>
  </si>
  <si>
    <t>22:07,8</t>
  </si>
  <si>
    <t>299</t>
  </si>
  <si>
    <t>05:42,6</t>
  </si>
  <si>
    <t>05:44,1</t>
  </si>
  <si>
    <t>05:41,8</t>
  </si>
  <si>
    <t>05:32,0</t>
  </si>
  <si>
    <t>22:40,7</t>
  </si>
  <si>
    <t>260</t>
  </si>
  <si>
    <t>05:57,4</t>
  </si>
  <si>
    <t>05:56,5</t>
  </si>
  <si>
    <t>23:16,8</t>
  </si>
  <si>
    <t>190</t>
  </si>
  <si>
    <t>06:33,1</t>
  </si>
  <si>
    <t>06:08,9</t>
  </si>
  <si>
    <t>06:05,8</t>
  </si>
  <si>
    <t>24:15,5</t>
  </si>
  <si>
    <t>04:29,7</t>
  </si>
  <si>
    <t>04:21,4</t>
  </si>
  <si>
    <t>04:24,5</t>
  </si>
  <si>
    <t>17:50,0</t>
  </si>
  <si>
    <t>04:24,7</t>
  </si>
  <si>
    <t>18:19,8</t>
  </si>
  <si>
    <t>04:35,1</t>
  </si>
  <si>
    <t>04:23,9</t>
  </si>
  <si>
    <t>04:37,2</t>
  </si>
  <si>
    <t>18:20,1</t>
  </si>
  <si>
    <t>04:41,9</t>
  </si>
  <si>
    <t>04:32,2</t>
  </si>
  <si>
    <t>04:28,1</t>
  </si>
  <si>
    <t>04:33,8</t>
  </si>
  <si>
    <t>18:26,2</t>
  </si>
  <si>
    <t>04:39,9</t>
  </si>
  <si>
    <t>04:25,3</t>
  </si>
  <si>
    <t>04:32,8</t>
  </si>
  <si>
    <t>18:32,7</t>
  </si>
  <si>
    <t>04:41,6</t>
  </si>
  <si>
    <t>04:48,3</t>
  </si>
  <si>
    <t>04:27,8</t>
  </si>
  <si>
    <t>04:39,0</t>
  </si>
  <si>
    <t>18:36,8</t>
  </si>
  <si>
    <t>04:45,7</t>
  </si>
  <si>
    <t>04:30,0</t>
  </si>
  <si>
    <t>18:41,5</t>
  </si>
  <si>
    <t>04:33,0</t>
  </si>
  <si>
    <t>04:26,9</t>
  </si>
  <si>
    <t>18:54,4</t>
  </si>
  <si>
    <t>19:01,3</t>
  </si>
  <si>
    <t>04:49,5</t>
  </si>
  <si>
    <t>04:31,4</t>
  </si>
  <si>
    <t>19:04,3</t>
  </si>
  <si>
    <t>252</t>
  </si>
  <si>
    <t>04:36,4</t>
  </si>
  <si>
    <t>04:44,8</t>
  </si>
  <si>
    <t>19:13,3</t>
  </si>
  <si>
    <t>147</t>
  </si>
  <si>
    <t>04:38,6</t>
  </si>
  <si>
    <t>19:16,6</t>
  </si>
  <si>
    <t>300</t>
  </si>
  <si>
    <t>04:56,6</t>
  </si>
  <si>
    <t>19:24,4</t>
  </si>
  <si>
    <t>05:05,7</t>
  </si>
  <si>
    <t>04:48,8</t>
  </si>
  <si>
    <t>19:36,8</t>
  </si>
  <si>
    <t>05:05,6</t>
  </si>
  <si>
    <t>04:38,7</t>
  </si>
  <si>
    <t>04:51,0</t>
  </si>
  <si>
    <t>272</t>
  </si>
  <si>
    <t>05:10,5</t>
  </si>
  <si>
    <t>04:55,0</t>
  </si>
  <si>
    <t>20:09,6</t>
  </si>
  <si>
    <t>127</t>
  </si>
  <si>
    <t>04:58,2</t>
  </si>
  <si>
    <t>20:11,6</t>
  </si>
  <si>
    <t>04:59,6</t>
  </si>
  <si>
    <t>20:17,2</t>
  </si>
  <si>
    <t>05:18,9</t>
  </si>
  <si>
    <t>20:26,6</t>
  </si>
  <si>
    <t>20:30,5</t>
  </si>
  <si>
    <t>184</t>
  </si>
  <si>
    <t>05:12,4</t>
  </si>
  <si>
    <t>05:18,0</t>
  </si>
  <si>
    <t>20:48,2</t>
  </si>
  <si>
    <t>258</t>
  </si>
  <si>
    <t>05:16,0</t>
  </si>
  <si>
    <t>21:20,7</t>
  </si>
  <si>
    <t>04:18,5</t>
  </si>
  <si>
    <t>04:35,5</t>
  </si>
  <si>
    <t>18:02,9</t>
  </si>
  <si>
    <t>04:19,5</t>
  </si>
  <si>
    <t>04:34,9</t>
  </si>
  <si>
    <t>04:41,5</t>
  </si>
  <si>
    <t>18:20,2</t>
  </si>
  <si>
    <t>04:43,0</t>
  </si>
  <si>
    <t>04:20,9</t>
  </si>
  <si>
    <t>04:35,0</t>
  </si>
  <si>
    <t>18:20,9</t>
  </si>
  <si>
    <t>282</t>
  </si>
  <si>
    <t>04:21,9</t>
  </si>
  <si>
    <t>04:38,2</t>
  </si>
  <si>
    <t>18:22,3</t>
  </si>
  <si>
    <t>04:20,1</t>
  </si>
  <si>
    <t>04:37,4</t>
  </si>
  <si>
    <t>18:34,6</t>
  </si>
  <si>
    <t>04:31,2</t>
  </si>
  <si>
    <t>19:27,1</t>
  </si>
  <si>
    <t>04:23,2</t>
  </si>
  <si>
    <t>19:34,0</t>
  </si>
  <si>
    <t>05:14,9</t>
  </si>
  <si>
    <t>05:07,2</t>
  </si>
  <si>
    <t>212</t>
  </si>
  <si>
    <t>04:37,5</t>
  </si>
  <si>
    <t>04:33,3</t>
  </si>
  <si>
    <t>19:36,9</t>
  </si>
  <si>
    <t>19:51,5</t>
  </si>
  <si>
    <t>189</t>
  </si>
  <si>
    <t>05:04,6</t>
  </si>
  <si>
    <t>19:53,8</t>
  </si>
  <si>
    <t>04:45,2</t>
  </si>
  <si>
    <t>19:57,4</t>
  </si>
  <si>
    <t>05:13,3</t>
  </si>
  <si>
    <t>05:00,3</t>
  </si>
  <si>
    <t>20:11,5</t>
  </si>
  <si>
    <t>05:17,6</t>
  </si>
  <si>
    <t>04:52,0</t>
  </si>
  <si>
    <t>20:26,4</t>
  </si>
  <si>
    <t>135</t>
  </si>
  <si>
    <t>20:50,4</t>
  </si>
  <si>
    <t>253</t>
  </si>
  <si>
    <t>20:57,6</t>
  </si>
  <si>
    <t>259</t>
  </si>
  <si>
    <t>21:22,4</t>
  </si>
  <si>
    <t>181</t>
  </si>
  <si>
    <t>05:35,1</t>
  </si>
  <si>
    <t>21:56,4</t>
  </si>
  <si>
    <t>280</t>
  </si>
  <si>
    <t>05:40,0</t>
  </si>
  <si>
    <t>05:20,0</t>
  </si>
  <si>
    <t>05:27,3</t>
  </si>
  <si>
    <t>22:01,9</t>
  </si>
  <si>
    <t>18:31,5</t>
  </si>
  <si>
    <t>04:49,0</t>
  </si>
  <si>
    <t>18:37,8</t>
  </si>
  <si>
    <t>04:26,2</t>
  </si>
  <si>
    <t>18:56,9</t>
  </si>
  <si>
    <t>19:00,8</t>
  </si>
  <si>
    <t>04:32,1</t>
  </si>
  <si>
    <t>04:48,1</t>
  </si>
  <si>
    <t>05:01,2</t>
  </si>
  <si>
    <t>04:30,1</t>
  </si>
  <si>
    <t>04:52,5</t>
  </si>
  <si>
    <t>20:09,2</t>
  </si>
  <si>
    <t>05:18,7</t>
  </si>
  <si>
    <t>20:10,5</t>
  </si>
  <si>
    <t>20:49,5</t>
  </si>
  <si>
    <t>257</t>
  </si>
  <si>
    <t>05:15,2</t>
  </si>
  <si>
    <t>21:28,0</t>
  </si>
  <si>
    <t>255</t>
  </si>
  <si>
    <t>04:59,1</t>
  </si>
  <si>
    <t>05:38,7</t>
  </si>
  <si>
    <t>21:37,2</t>
  </si>
  <si>
    <t>04:59,8</t>
  </si>
  <si>
    <t>05:22,4</t>
  </si>
  <si>
    <t>21:59,1</t>
  </si>
  <si>
    <t>200</t>
  </si>
  <si>
    <t>21:59,7</t>
  </si>
  <si>
    <t>04:56,7</t>
  </si>
  <si>
    <t>19:10,7</t>
  </si>
  <si>
    <t>19:26,2</t>
  </si>
  <si>
    <t>251</t>
  </si>
  <si>
    <t>04:38,9</t>
  </si>
  <si>
    <t>05:15,9</t>
  </si>
  <si>
    <t>19:55,6</t>
  </si>
  <si>
    <t>04:47,0</t>
  </si>
  <si>
    <t>05:08,6</t>
  </si>
  <si>
    <t>20:03,0</t>
  </si>
  <si>
    <t>03:25,3</t>
  </si>
  <si>
    <t>03:25,7</t>
  </si>
  <si>
    <t>03:23,3</t>
  </si>
  <si>
    <t>13:38,6</t>
  </si>
  <si>
    <t>03:28,0</t>
  </si>
  <si>
    <t>03:28,1</t>
  </si>
  <si>
    <t>03:28,9</t>
  </si>
  <si>
    <t>13:55,0</t>
  </si>
  <si>
    <t>03:29,1</t>
  </si>
  <si>
    <t>03:28,4</t>
  </si>
  <si>
    <t>14:01,1</t>
  </si>
  <si>
    <t>115</t>
  </si>
  <si>
    <t>03:28,7</t>
  </si>
  <si>
    <t>03:31,0</t>
  </si>
  <si>
    <t>03:28,6</t>
  </si>
  <si>
    <t>03:32,9</t>
  </si>
  <si>
    <t>14:06,3</t>
  </si>
  <si>
    <t>03:36,0</t>
  </si>
  <si>
    <t>03:32,0</t>
  </si>
  <si>
    <t>03:31,2</t>
  </si>
  <si>
    <t>14:17,0</t>
  </si>
  <si>
    <t>03:35,3</t>
  </si>
  <si>
    <t>03:35,2</t>
  </si>
  <si>
    <t>14:20,1</t>
  </si>
  <si>
    <t>03:42,2</t>
  </si>
  <si>
    <t>03:38,0</t>
  </si>
  <si>
    <t>03:38,2</t>
  </si>
  <si>
    <t>14:35,7</t>
  </si>
  <si>
    <t>03:45,7</t>
  </si>
  <si>
    <t>03:44,0</t>
  </si>
  <si>
    <t>03:44,7</t>
  </si>
  <si>
    <t>15:00,8</t>
  </si>
  <si>
    <t>254</t>
  </si>
  <si>
    <t>03:40,0</t>
  </si>
  <si>
    <t>03:39,7</t>
  </si>
  <si>
    <t>03:41,0</t>
  </si>
  <si>
    <t>03:46,6</t>
  </si>
  <si>
    <t>15:02,3</t>
  </si>
  <si>
    <t>03:46,7</t>
  </si>
  <si>
    <t>03:42,6</t>
  </si>
  <si>
    <t>15:07,7</t>
  </si>
  <si>
    <t>04:02,8</t>
  </si>
  <si>
    <t>03:52,2</t>
  </si>
  <si>
    <t>03:48,3</t>
  </si>
  <si>
    <t>15:43,0</t>
  </si>
  <si>
    <t>03:34,2</t>
  </si>
  <si>
    <t>04:34,0</t>
  </si>
  <si>
    <t>04:27,0</t>
  </si>
  <si>
    <t>16:03,8</t>
  </si>
  <si>
    <t>03:45,4</t>
  </si>
  <si>
    <t>16:32,6</t>
  </si>
  <si>
    <t>04:02,5</t>
  </si>
  <si>
    <t>04:07,8</t>
  </si>
  <si>
    <t>04:29,0</t>
  </si>
  <si>
    <t>16:52,5</t>
  </si>
  <si>
    <t>53</t>
  </si>
  <si>
    <t>04:12,6</t>
  </si>
  <si>
    <t>04:16,4</t>
  </si>
  <si>
    <t>04:22,9</t>
  </si>
  <si>
    <t>17:16,0</t>
  </si>
  <si>
    <t>Результаты IV Этапа</t>
  </si>
  <si>
    <t>Результаты I Этапа без деления на классы</t>
  </si>
  <si>
    <t>Результаты II Этапа без деления на классы</t>
  </si>
  <si>
    <t>Результаты III Этапа без деления на классы</t>
  </si>
  <si>
    <t>Результаты IV Этапа без деления на классы</t>
  </si>
  <si>
    <t>Очки в Чемпионате</t>
  </si>
  <si>
    <t>Очки в Чемпионате без деления на классы</t>
  </si>
  <si>
    <t>Toyo Observe Garit GIZ</t>
  </si>
  <si>
    <t>Тришин Егор</t>
  </si>
  <si>
    <t>Toyota Ist</t>
  </si>
  <si>
    <t>Волков Николай</t>
  </si>
  <si>
    <t>Круч Фёдор</t>
  </si>
  <si>
    <t>Bridgestone Blizzak MZ-02</t>
  </si>
  <si>
    <t>Власов Денис</t>
  </si>
  <si>
    <t>Хроменко Дмитрий</t>
  </si>
  <si>
    <t>Honda Life</t>
  </si>
  <si>
    <t>Goodyear Ice Navi</t>
  </si>
  <si>
    <t>Daihatsu Atrai7</t>
  </si>
  <si>
    <t>Яроцкий Валентин</t>
  </si>
  <si>
    <t>Юрченко Александр</t>
  </si>
  <si>
    <t>Цыганков Кирилл</t>
  </si>
  <si>
    <t>Лесовский Валерий</t>
  </si>
  <si>
    <t>Nokian Hakkapeliitta 7</t>
  </si>
  <si>
    <t>Вдовенко Александр</t>
  </si>
  <si>
    <t>Игнатов Максим</t>
  </si>
  <si>
    <t>Mitsubishi Galant Fortis</t>
  </si>
  <si>
    <t>Прокопьюк Леонид</t>
  </si>
  <si>
    <t>ВАЗ 2101</t>
  </si>
  <si>
    <t>Овсянкин Иван</t>
  </si>
  <si>
    <t>Строев Сергей</t>
  </si>
  <si>
    <t>Toyota Harrier</t>
  </si>
  <si>
    <t>Михалев Александр</t>
  </si>
  <si>
    <t>Lappi Trelleborg</t>
  </si>
  <si>
    <t>06:26,4</t>
  </si>
  <si>
    <t>06:13,2</t>
  </si>
  <si>
    <t>06:05,9</t>
  </si>
  <si>
    <t>06:44,5</t>
  </si>
  <si>
    <t>25:35,1</t>
  </si>
  <si>
    <t>06:22,1</t>
  </si>
  <si>
    <t>06:06,2</t>
  </si>
  <si>
    <t>06:35,5</t>
  </si>
  <si>
    <t>06:30,6</t>
  </si>
  <si>
    <t>25:44,5</t>
  </si>
  <si>
    <t>06:22,4</t>
  </si>
  <si>
    <t>06:15,9</t>
  </si>
  <si>
    <t>06:28,2</t>
  </si>
  <si>
    <t>25:56,5</t>
  </si>
  <si>
    <t>06:42,7</t>
  </si>
  <si>
    <t>06:23,5</t>
  </si>
  <si>
    <t>06:24,8</t>
  </si>
  <si>
    <t>06:52,3</t>
  </si>
  <si>
    <t>26:23,6</t>
  </si>
  <si>
    <t>06:30,7</t>
  </si>
  <si>
    <t>06:49,2</t>
  </si>
  <si>
    <t>06:42,0</t>
  </si>
  <si>
    <t>26:26,1</t>
  </si>
  <si>
    <t>06:43,5</t>
  </si>
  <si>
    <t>06:15,2</t>
  </si>
  <si>
    <t>06:28,9</t>
  </si>
  <si>
    <t>06:32,6</t>
  </si>
  <si>
    <t>26:35,5</t>
  </si>
  <si>
    <t>273</t>
  </si>
  <si>
    <t>06:47,2</t>
  </si>
  <si>
    <t>06:36,1</t>
  </si>
  <si>
    <t>07:11,9</t>
  </si>
  <si>
    <t>27:08,4</t>
  </si>
  <si>
    <t>06:56,8</t>
  </si>
  <si>
    <t>06:42,4</t>
  </si>
  <si>
    <t>06:43,9</t>
  </si>
  <si>
    <t>06:54,7</t>
  </si>
  <si>
    <t>27:18,0</t>
  </si>
  <si>
    <t>07:02,5</t>
  </si>
  <si>
    <t>06:38,4</t>
  </si>
  <si>
    <t>07:05,5</t>
  </si>
  <si>
    <t>27:22,6</t>
  </si>
  <si>
    <t>07:06,8</t>
  </si>
  <si>
    <t>06:37,9</t>
  </si>
  <si>
    <t>06:48,2</t>
  </si>
  <si>
    <t>07:06,6</t>
  </si>
  <si>
    <t>27:44,6</t>
  </si>
  <si>
    <t>06:51,3</t>
  </si>
  <si>
    <t>06:56,1</t>
  </si>
  <si>
    <t>06:38,1</t>
  </si>
  <si>
    <t>07:05,9</t>
  </si>
  <si>
    <t>27:46,5</t>
  </si>
  <si>
    <t>276</t>
  </si>
  <si>
    <t>07:19,3</t>
  </si>
  <si>
    <t>06:53,7</t>
  </si>
  <si>
    <t>07:05,0</t>
  </si>
  <si>
    <t>07:24,9</t>
  </si>
  <si>
    <t>28:43,1</t>
  </si>
  <si>
    <t>07:33,1</t>
  </si>
  <si>
    <t>07:13,3</t>
  </si>
  <si>
    <t>06:59,5</t>
  </si>
  <si>
    <t>07:41,3</t>
  </si>
  <si>
    <t>00:40</t>
  </si>
  <si>
    <t>30:07,2</t>
  </si>
  <si>
    <t>223</t>
  </si>
  <si>
    <t>07:48,0</t>
  </si>
  <si>
    <t>07:32,7</t>
  </si>
  <si>
    <t>07:10,2</t>
  </si>
  <si>
    <t>07:46,0</t>
  </si>
  <si>
    <t>30:16,9</t>
  </si>
  <si>
    <t>277</t>
  </si>
  <si>
    <t>08:00,9</t>
  </si>
  <si>
    <t>08:43,7</t>
  </si>
  <si>
    <t>07:15,0</t>
  </si>
  <si>
    <t>31:45,6</t>
  </si>
  <si>
    <t>05:43,4</t>
  </si>
  <si>
    <t>23:49,1</t>
  </si>
  <si>
    <t>06:10,7</t>
  </si>
  <si>
    <t>05:58,6</t>
  </si>
  <si>
    <t>06:02,4</t>
  </si>
  <si>
    <t>24:02,7</t>
  </si>
  <si>
    <t>06:18,4</t>
  </si>
  <si>
    <t>06:04,3</t>
  </si>
  <si>
    <t>06:06,4</t>
  </si>
  <si>
    <t>24:24,1</t>
  </si>
  <si>
    <t>06:05,7</t>
  </si>
  <si>
    <t>06:08,3</t>
  </si>
  <si>
    <t>05:45,0</t>
  </si>
  <si>
    <t>24:30,6</t>
  </si>
  <si>
    <t>06:13,0</t>
  </si>
  <si>
    <t>06:24,6</t>
  </si>
  <si>
    <t>24:50,0</t>
  </si>
  <si>
    <t>06:30,0</t>
  </si>
  <si>
    <t>06:11,1</t>
  </si>
  <si>
    <t>06:11,9</t>
  </si>
  <si>
    <t>05:59,4</t>
  </si>
  <si>
    <t>24:52,6</t>
  </si>
  <si>
    <t>06:32,4</t>
  </si>
  <si>
    <t>06:21,5</t>
  </si>
  <si>
    <t>06:05,3</t>
  </si>
  <si>
    <t>24:54,5</t>
  </si>
  <si>
    <t>06:30,9</t>
  </si>
  <si>
    <t>06:17,8</t>
  </si>
  <si>
    <t>06:18,1</t>
  </si>
  <si>
    <t>06:13,1</t>
  </si>
  <si>
    <t>25:20,0</t>
  </si>
  <si>
    <t>33</t>
  </si>
  <si>
    <t>06:31,7</t>
  </si>
  <si>
    <t>06:22,7</t>
  </si>
  <si>
    <t>06:25,9</t>
  </si>
  <si>
    <t>25:26,2</t>
  </si>
  <si>
    <t>32</t>
  </si>
  <si>
    <t>06:40,2</t>
  </si>
  <si>
    <t>06:20,1</t>
  </si>
  <si>
    <t>06:22,2</t>
  </si>
  <si>
    <t>06:04,1</t>
  </si>
  <si>
    <t>25:26,8</t>
  </si>
  <si>
    <t>06:21,7</t>
  </si>
  <si>
    <t>06:17,5</t>
  </si>
  <si>
    <t>05:59,9</t>
  </si>
  <si>
    <t>25:31,7</t>
  </si>
  <si>
    <t>06:40,5</t>
  </si>
  <si>
    <t>06:26,9</t>
  </si>
  <si>
    <t>06:13,9</t>
  </si>
  <si>
    <t>25:53,3</t>
  </si>
  <si>
    <t>06:57,4</t>
  </si>
  <si>
    <t>06:29,2</t>
  </si>
  <si>
    <t>06:34,1</t>
  </si>
  <si>
    <t>26:49,0</t>
  </si>
  <si>
    <t>06:40,6</t>
  </si>
  <si>
    <t>06:52,6</t>
  </si>
  <si>
    <t>06:41,4</t>
  </si>
  <si>
    <t>27:17,3</t>
  </si>
  <si>
    <t>07:16,4</t>
  </si>
  <si>
    <t>06:58,0</t>
  </si>
  <si>
    <t>06:33,6</t>
  </si>
  <si>
    <t>27:48,2</t>
  </si>
  <si>
    <t>270</t>
  </si>
  <si>
    <t>07:29,4</t>
  </si>
  <si>
    <t>07:04,1</t>
  </si>
  <si>
    <t>06:45,8</t>
  </si>
  <si>
    <t>06:38,9</t>
  </si>
  <si>
    <t>27:58,4</t>
  </si>
  <si>
    <t>264</t>
  </si>
  <si>
    <t>07:26,1</t>
  </si>
  <si>
    <t>07:05,1</t>
  </si>
  <si>
    <t>07:09,9</t>
  </si>
  <si>
    <t>06:51,8</t>
  </si>
  <si>
    <t>28:33,0</t>
  </si>
  <si>
    <t>07:22,4</t>
  </si>
  <si>
    <t>07:18,6</t>
  </si>
  <si>
    <t>06:54,4</t>
  </si>
  <si>
    <t>28:52,0</t>
  </si>
  <si>
    <t>07:50,3</t>
  </si>
  <si>
    <t>07:07,0</t>
  </si>
  <si>
    <t>06:54,2</t>
  </si>
  <si>
    <t>29:13,4</t>
  </si>
  <si>
    <t>268</t>
  </si>
  <si>
    <t>07:34,9</t>
  </si>
  <si>
    <t>07:22,1</t>
  </si>
  <si>
    <t>07:15,8</t>
  </si>
  <si>
    <t>06:57,6</t>
  </si>
  <si>
    <t>29:20,5</t>
  </si>
  <si>
    <t>07:55,0</t>
  </si>
  <si>
    <t>07:27,0</t>
  </si>
  <si>
    <t>07:21,0</t>
  </si>
  <si>
    <t>06:42,6</t>
  </si>
  <si>
    <t>29:25,6</t>
  </si>
  <si>
    <t>06:02,6</t>
  </si>
  <si>
    <t>05:30,6</t>
  </si>
  <si>
    <t>23:20,7</t>
  </si>
  <si>
    <t>06:16,3</t>
  </si>
  <si>
    <t>05:38,1</t>
  </si>
  <si>
    <t>05:53,6</t>
  </si>
  <si>
    <t>06:23,2</t>
  </si>
  <si>
    <t>06:06,9</t>
  </si>
  <si>
    <t>24:16,4</t>
  </si>
  <si>
    <t>06:24,4</t>
  </si>
  <si>
    <t>06:00,3</t>
  </si>
  <si>
    <t>05:44,4</t>
  </si>
  <si>
    <t>24:19,9</t>
  </si>
  <si>
    <t>05:40,5</t>
  </si>
  <si>
    <t>24:23,3</t>
  </si>
  <si>
    <t>06:21,9</t>
  </si>
  <si>
    <t>05:54,6</t>
  </si>
  <si>
    <t>06:01,1</t>
  </si>
  <si>
    <t>24:32,0</t>
  </si>
  <si>
    <t>06:20,5</t>
  </si>
  <si>
    <t>24:37,3</t>
  </si>
  <si>
    <t>266</t>
  </si>
  <si>
    <t>06:29,8</t>
  </si>
  <si>
    <t>05:57,2</t>
  </si>
  <si>
    <t>24:54,6</t>
  </si>
  <si>
    <t>267</t>
  </si>
  <si>
    <t>06:32,5</t>
  </si>
  <si>
    <t>06:28,5</t>
  </si>
  <si>
    <t>24:56,2</t>
  </si>
  <si>
    <t>06:41,7</t>
  </si>
  <si>
    <t>06:19,1</t>
  </si>
  <si>
    <t>05:57,7</t>
  </si>
  <si>
    <t>25:01,5</t>
  </si>
  <si>
    <t>06:16,0</t>
  </si>
  <si>
    <t>05:52,9</t>
  </si>
  <si>
    <t>25:01,7</t>
  </si>
  <si>
    <t>06:08,5</t>
  </si>
  <si>
    <t>25:28,2</t>
  </si>
  <si>
    <t>06:36,6</t>
  </si>
  <si>
    <t>06:18,0</t>
  </si>
  <si>
    <t>06:14,5</t>
  </si>
  <si>
    <t>06:15,6</t>
  </si>
  <si>
    <t>25:44,8</t>
  </si>
  <si>
    <t>06:37,4</t>
  </si>
  <si>
    <t>06:32,7</t>
  </si>
  <si>
    <t>06:22,8</t>
  </si>
  <si>
    <t>25:48,9</t>
  </si>
  <si>
    <t>06:44,6</t>
  </si>
  <si>
    <t>06:26,2</t>
  </si>
  <si>
    <t>25:57,7</t>
  </si>
  <si>
    <t>07:01,8</t>
  </si>
  <si>
    <t>06:44,8</t>
  </si>
  <si>
    <t>06:26,3</t>
  </si>
  <si>
    <t>26:28,6</t>
  </si>
  <si>
    <t>06:59,0</t>
  </si>
  <si>
    <t>06:56,7</t>
  </si>
  <si>
    <t>06:33,9</t>
  </si>
  <si>
    <t>06:36,2</t>
  </si>
  <si>
    <t>27:06,0</t>
  </si>
  <si>
    <t>265</t>
  </si>
  <si>
    <t>07:17,3</t>
  </si>
  <si>
    <t>07:08,3</t>
  </si>
  <si>
    <t>06:38,7</t>
  </si>
  <si>
    <t>06:48,6</t>
  </si>
  <si>
    <t>27:53,0</t>
  </si>
  <si>
    <t>292</t>
  </si>
  <si>
    <t>06:46,2</t>
  </si>
  <si>
    <t>07:06,0</t>
  </si>
  <si>
    <t>07:01,0</t>
  </si>
  <si>
    <t>28:11,8</t>
  </si>
  <si>
    <t>07:09,1</t>
  </si>
  <si>
    <t>07:01,9</t>
  </si>
  <si>
    <t>28:29,4</t>
  </si>
  <si>
    <t>06:08,0</t>
  </si>
  <si>
    <t>05:40,4</t>
  </si>
  <si>
    <t>05:52,1</t>
  </si>
  <si>
    <t>23:34,5</t>
  </si>
  <si>
    <t>23:44,6</t>
  </si>
  <si>
    <t>05:52,7</t>
  </si>
  <si>
    <t>05:51,2</t>
  </si>
  <si>
    <t>23:46,7</t>
  </si>
  <si>
    <t>05:49,1</t>
  </si>
  <si>
    <t>23:50,4</t>
  </si>
  <si>
    <t>06:12,1</t>
  </si>
  <si>
    <t>24:02,4</t>
  </si>
  <si>
    <t>06:19,6</t>
  </si>
  <si>
    <t>05:53,7</t>
  </si>
  <si>
    <t>24:17,5</t>
  </si>
  <si>
    <t>50</t>
  </si>
  <si>
    <t>06:00,8</t>
  </si>
  <si>
    <t>06:09,5</t>
  </si>
  <si>
    <t>24:58,9</t>
  </si>
  <si>
    <t>06:28,6</t>
  </si>
  <si>
    <t>06:01,3</t>
  </si>
  <si>
    <t>06:11,5</t>
  </si>
  <si>
    <t>06:12,0</t>
  </si>
  <si>
    <t>25:28,6</t>
  </si>
  <si>
    <t>06:42,2</t>
  </si>
  <si>
    <t>06:03,1</t>
  </si>
  <si>
    <t>25:42,7</t>
  </si>
  <si>
    <t>07:00,7</t>
  </si>
  <si>
    <t>06:15,0</t>
  </si>
  <si>
    <t>06:41,0</t>
  </si>
  <si>
    <t>26:29,9</t>
  </si>
  <si>
    <t>07:09,4</t>
  </si>
  <si>
    <t>06:41,1</t>
  </si>
  <si>
    <t>26:52,8</t>
  </si>
  <si>
    <t>07:17,0</t>
  </si>
  <si>
    <t>06:44,1</t>
  </si>
  <si>
    <t>06:47,1</t>
  </si>
  <si>
    <t>27:24,6</t>
  </si>
  <si>
    <t>07:18,9</t>
  </si>
  <si>
    <t>06:38,6</t>
  </si>
  <si>
    <t>06:45,5</t>
  </si>
  <si>
    <t>27:35,3</t>
  </si>
  <si>
    <t>07:15,5</t>
  </si>
  <si>
    <t>06:46,5</t>
  </si>
  <si>
    <t>06:34,9</t>
  </si>
  <si>
    <t>27:43,0</t>
  </si>
  <si>
    <t>275</t>
  </si>
  <si>
    <t>07:11,4</t>
  </si>
  <si>
    <t>27:57,9</t>
  </si>
  <si>
    <t>07:24,0</t>
  </si>
  <si>
    <t>06:51,0</t>
  </si>
  <si>
    <t>06:56,0</t>
  </si>
  <si>
    <t>28:12,0</t>
  </si>
  <si>
    <t>241</t>
  </si>
  <si>
    <t>07:19,5</t>
  </si>
  <si>
    <t>06:51,7</t>
  </si>
  <si>
    <t>06:56,2</t>
  </si>
  <si>
    <t>28:24,4</t>
  </si>
  <si>
    <t>06:04,5</t>
  </si>
  <si>
    <t>23:20,2</t>
  </si>
  <si>
    <t>06:02,5</t>
  </si>
  <si>
    <t>06:06,5</t>
  </si>
  <si>
    <t>06:14,2</t>
  </si>
  <si>
    <t>24:07,2</t>
  </si>
  <si>
    <t>06:14,9</t>
  </si>
  <si>
    <t>24:37,6</t>
  </si>
  <si>
    <t>06:17,0</t>
  </si>
  <si>
    <t>06:21,2</t>
  </si>
  <si>
    <t>24:46,2</t>
  </si>
  <si>
    <t>06:09,9</t>
  </si>
  <si>
    <t>06:18,7</t>
  </si>
  <si>
    <t>06:26,6</t>
  </si>
  <si>
    <t>25:10,4</t>
  </si>
  <si>
    <t>278</t>
  </si>
  <si>
    <t>06:36,7</t>
  </si>
  <si>
    <t>06:53,9</t>
  </si>
  <si>
    <t>07:02,0</t>
  </si>
  <si>
    <t>07:13,0</t>
  </si>
  <si>
    <t>27:45,6</t>
  </si>
  <si>
    <t>07:00,8</t>
  </si>
  <si>
    <t>06:58,6</t>
  </si>
  <si>
    <t>06:57,3</t>
  </si>
  <si>
    <t>07:08,5</t>
  </si>
  <si>
    <t>28:15,3</t>
  </si>
  <si>
    <t>06:06,7</t>
  </si>
  <si>
    <t>06:06,3</t>
  </si>
  <si>
    <t>06:14,3</t>
  </si>
  <si>
    <t>05:57,6</t>
  </si>
  <si>
    <t>06:21,1</t>
  </si>
  <si>
    <t>06:24,5</t>
  </si>
  <si>
    <t>25:00,6</t>
  </si>
  <si>
    <t>06:13,6</t>
  </si>
  <si>
    <t>06:44,0</t>
  </si>
  <si>
    <t>25:39,3</t>
  </si>
  <si>
    <t>06:30,1</t>
  </si>
  <si>
    <t>06:39,3</t>
  </si>
  <si>
    <t>06:39,4</t>
  </si>
  <si>
    <t>26:03,1</t>
  </si>
  <si>
    <t>04:22,5</t>
  </si>
  <si>
    <t>03:56,9</t>
  </si>
  <si>
    <t>16:44,9</t>
  </si>
  <si>
    <t>04:11,9</t>
  </si>
  <si>
    <t>04:14,1</t>
  </si>
  <si>
    <t>04:13,8</t>
  </si>
  <si>
    <t>04:12,2</t>
  </si>
  <si>
    <t>16:57,2</t>
  </si>
  <si>
    <t>04:16,5</t>
  </si>
  <si>
    <t>04:16,3</t>
  </si>
  <si>
    <t>04:15,6</t>
  </si>
  <si>
    <t>17:03,9</t>
  </si>
  <si>
    <t>04:17,8</t>
  </si>
  <si>
    <t>17:18,8</t>
  </si>
  <si>
    <t>04:19,9</t>
  </si>
  <si>
    <t>04:15,7</t>
  </si>
  <si>
    <t>04:31,1</t>
  </si>
  <si>
    <t>04:22,1</t>
  </si>
  <si>
    <t>17:34,0</t>
  </si>
  <si>
    <t>04:24,6</t>
  </si>
  <si>
    <t>04:30,4</t>
  </si>
  <si>
    <t>04:27,7</t>
  </si>
  <si>
    <t>18:01,4</t>
  </si>
  <si>
    <t>5</t>
  </si>
  <si>
    <t>04:36,6</t>
  </si>
  <si>
    <t>04:32,7</t>
  </si>
  <si>
    <t>04:30,8</t>
  </si>
  <si>
    <t>04:31,6</t>
  </si>
  <si>
    <t>18:16,9</t>
  </si>
  <si>
    <t>04:40,6</t>
  </si>
  <si>
    <t>04:36,0</t>
  </si>
  <si>
    <t>04:31,8</t>
  </si>
  <si>
    <t>18:33,9</t>
  </si>
  <si>
    <t>04:42,9</t>
  </si>
  <si>
    <t>04:24,4</t>
  </si>
  <si>
    <t>19:45,2</t>
  </si>
  <si>
    <t>04:21,7</t>
  </si>
  <si>
    <t>04:09,8</t>
  </si>
  <si>
    <t>20:58,5</t>
  </si>
  <si>
    <t>05:36,7</t>
  </si>
  <si>
    <t>00:50</t>
  </si>
  <si>
    <t>04:42,3</t>
  </si>
  <si>
    <t>21:50,7</t>
  </si>
  <si>
    <t>22:06,5</t>
  </si>
  <si>
    <t>06:21,0</t>
  </si>
  <si>
    <t>06:38,0</t>
  </si>
  <si>
    <t>04:35,6</t>
  </si>
  <si>
    <t>04:33,1</t>
  </si>
  <si>
    <t>22:28,3</t>
  </si>
  <si>
    <t>04:03,1</t>
  </si>
  <si>
    <t>23:03,1</t>
  </si>
  <si>
    <t>271</t>
  </si>
  <si>
    <t>06:33,8</t>
  </si>
  <si>
    <t>06:10,9</t>
  </si>
  <si>
    <t>25:04,1</t>
  </si>
  <si>
    <t>Результаты V Этапа</t>
  </si>
  <si>
    <t>Результаты V Этапа без деления на классы</t>
  </si>
  <si>
    <t>Вишедрочер</t>
  </si>
  <si>
    <t>Короллодрочер</t>
  </si>
  <si>
    <t>Болты</t>
  </si>
  <si>
    <t>Горбунов Родион</t>
  </si>
  <si>
    <t>Морев Константин</t>
  </si>
  <si>
    <t>Хабаровск</t>
  </si>
  <si>
    <t>Sonny WOT 18</t>
  </si>
  <si>
    <t>Mitsubishi Minicab</t>
  </si>
  <si>
    <t>Северо-Курильск</t>
  </si>
  <si>
    <t>Dunlop Winter Maxx</t>
  </si>
  <si>
    <t>Петров Алексей</t>
  </si>
  <si>
    <t>Toyota Starlet</t>
  </si>
  <si>
    <t>Пилат Максим</t>
  </si>
  <si>
    <t>Effiplus</t>
  </si>
  <si>
    <t>Пручай Роман</t>
  </si>
  <si>
    <t>Качур Михаил</t>
  </si>
  <si>
    <t>Nissan Cima</t>
  </si>
  <si>
    <t>Реунов Александр</t>
  </si>
  <si>
    <t>Toyota Carina ED</t>
  </si>
  <si>
    <t>Гейнц Евгений</t>
  </si>
  <si>
    <t>Дыга Сергей</t>
  </si>
  <si>
    <t>Бондарь Сергей</t>
  </si>
  <si>
    <t>Куренский Василий</t>
  </si>
  <si>
    <t>Фирсова Снежана</t>
  </si>
  <si>
    <t>Nokian Hakkapeliitta R2</t>
  </si>
  <si>
    <t xml:space="preserve">Nokian Hakkapeliitta R2 </t>
  </si>
  <si>
    <t>23:25,5</t>
  </si>
  <si>
    <t>05:44,8</t>
  </si>
  <si>
    <t>05:45,5</t>
  </si>
  <si>
    <t>23:27,3</t>
  </si>
  <si>
    <t>06:03,3</t>
  </si>
  <si>
    <t>05:49,5</t>
  </si>
  <si>
    <t>05:49,9</t>
  </si>
  <si>
    <t>23:37,4</t>
  </si>
  <si>
    <t>06:25,7</t>
  </si>
  <si>
    <t>24:02,1</t>
  </si>
  <si>
    <t>06:24,3</t>
  </si>
  <si>
    <t>06:07,8</t>
  </si>
  <si>
    <t>24:17,7</t>
  </si>
  <si>
    <t>06:34,4</t>
  </si>
  <si>
    <t>06:07,6</t>
  </si>
  <si>
    <t>24:36,6</t>
  </si>
  <si>
    <t>06:26,5</t>
  </si>
  <si>
    <t>05:53,2</t>
  </si>
  <si>
    <t>06:35,1</t>
  </si>
  <si>
    <t>06:15,8</t>
  </si>
  <si>
    <t>25:01,0</t>
  </si>
  <si>
    <t>06:46,3</t>
  </si>
  <si>
    <t>06:08,1</t>
  </si>
  <si>
    <t>06:16,7</t>
  </si>
  <si>
    <t>25:16,6</t>
  </si>
  <si>
    <t>283</t>
  </si>
  <si>
    <t>06:55,5</t>
  </si>
  <si>
    <t>06:26,1</t>
  </si>
  <si>
    <t>25:43,3</t>
  </si>
  <si>
    <t>06:57,5</t>
  </si>
  <si>
    <t>06:12,6</t>
  </si>
  <si>
    <t>25:46,1</t>
  </si>
  <si>
    <t>26:24,4</t>
  </si>
  <si>
    <t>07:28,2</t>
  </si>
  <si>
    <t>06:39,9</t>
  </si>
  <si>
    <t>27:39,1</t>
  </si>
  <si>
    <t>287</t>
  </si>
  <si>
    <t>07:03,6</t>
  </si>
  <si>
    <t>27:42,3</t>
  </si>
  <si>
    <t>284</t>
  </si>
  <si>
    <t>07:27,3</t>
  </si>
  <si>
    <t>06:55,2</t>
  </si>
  <si>
    <t>07:06,9</t>
  </si>
  <si>
    <t>28:21,8</t>
  </si>
  <si>
    <t>291</t>
  </si>
  <si>
    <t>07:35,3</t>
  </si>
  <si>
    <t>07:37,0</t>
  </si>
  <si>
    <t>07:57,0</t>
  </si>
  <si>
    <t>30:38,3</t>
  </si>
  <si>
    <t>285</t>
  </si>
  <si>
    <t>08:12,5</t>
  </si>
  <si>
    <t>07:32,2</t>
  </si>
  <si>
    <t>07:19,4</t>
  </si>
  <si>
    <t>07:52,6</t>
  </si>
  <si>
    <t>31:01,8</t>
  </si>
  <si>
    <t>06:12,7</t>
  </si>
  <si>
    <t>23:27,6</t>
  </si>
  <si>
    <t>05:46,2</t>
  </si>
  <si>
    <t>23:34,2</t>
  </si>
  <si>
    <t>05:45,6</t>
  </si>
  <si>
    <t>23:40,9</t>
  </si>
  <si>
    <t>06:21,8</t>
  </si>
  <si>
    <t>05:44,7</t>
  </si>
  <si>
    <t>23:53,5</t>
  </si>
  <si>
    <t>05:50,6</t>
  </si>
  <si>
    <t>24:00,6</t>
  </si>
  <si>
    <t>06:25,5</t>
  </si>
  <si>
    <t>05:54,0</t>
  </si>
  <si>
    <t>24:05,8</t>
  </si>
  <si>
    <t>06:25,4</t>
  </si>
  <si>
    <t>05:54,5</t>
  </si>
  <si>
    <t>24:09,5</t>
  </si>
  <si>
    <t>06:26,7</t>
  </si>
  <si>
    <t>05:55,8</t>
  </si>
  <si>
    <t>24:23,1</t>
  </si>
  <si>
    <t>22</t>
  </si>
  <si>
    <t>06:27,6</t>
  </si>
  <si>
    <t>06:10,3</t>
  </si>
  <si>
    <t>05:57,8</t>
  </si>
  <si>
    <t>24:33,0</t>
  </si>
  <si>
    <t>06:43,2</t>
  </si>
  <si>
    <t>06:03,0</t>
  </si>
  <si>
    <t>05:56,2</t>
  </si>
  <si>
    <t>24:35,7</t>
  </si>
  <si>
    <t>290</t>
  </si>
  <si>
    <t>06:31,4</t>
  </si>
  <si>
    <t>06:12,5</t>
  </si>
  <si>
    <t>05:46,6</t>
  </si>
  <si>
    <t>06:05,5</t>
  </si>
  <si>
    <t>24:36,2</t>
  </si>
  <si>
    <t>05:59,8</t>
  </si>
  <si>
    <t>05:58,3</t>
  </si>
  <si>
    <t>24:49,1</t>
  </si>
  <si>
    <t>06:13,5</t>
  </si>
  <si>
    <t>06:01,5</t>
  </si>
  <si>
    <t>05:59,0</t>
  </si>
  <si>
    <t>24:51,6</t>
  </si>
  <si>
    <t>06:07,2</t>
  </si>
  <si>
    <t>25:13,4</t>
  </si>
  <si>
    <t>05:57,5</t>
  </si>
  <si>
    <t>25:21,0</t>
  </si>
  <si>
    <t>06:26,0</t>
  </si>
  <si>
    <t>06:27,9</t>
  </si>
  <si>
    <t>06:00,2</t>
  </si>
  <si>
    <t>25:33,9</t>
  </si>
  <si>
    <t>07:39,3</t>
  </si>
  <si>
    <t>05:58,1</t>
  </si>
  <si>
    <t>25:43,5</t>
  </si>
  <si>
    <t>06:55,0</t>
  </si>
  <si>
    <t>06:32,8</t>
  </si>
  <si>
    <t>06:21,6</t>
  </si>
  <si>
    <t>06:11,7</t>
  </si>
  <si>
    <t>26:01,1</t>
  </si>
  <si>
    <t>06:52,5</t>
  </si>
  <si>
    <t>06:25,1</t>
  </si>
  <si>
    <t>26:02,8</t>
  </si>
  <si>
    <t>281</t>
  </si>
  <si>
    <t>07:10,4</t>
  </si>
  <si>
    <t>06:36,8</t>
  </si>
  <si>
    <t>06:46,7</t>
  </si>
  <si>
    <t>27:02,9</t>
  </si>
  <si>
    <t>06:37,3</t>
  </si>
  <si>
    <t>06:24,7</t>
  </si>
  <si>
    <t>27:07,3</t>
  </si>
  <si>
    <t>07:00,0</t>
  </si>
  <si>
    <t>06:39,5</t>
  </si>
  <si>
    <t>00:55</t>
  </si>
  <si>
    <t>27:25,5</t>
  </si>
  <si>
    <t>07:14,5</t>
  </si>
  <si>
    <t>27:25,8</t>
  </si>
  <si>
    <t>07:25,4</t>
  </si>
  <si>
    <t>06:52,7</t>
  </si>
  <si>
    <t>06:39,8</t>
  </si>
  <si>
    <t>06:33,5</t>
  </si>
  <si>
    <t>27:41,6</t>
  </si>
  <si>
    <t>07:11,5</t>
  </si>
  <si>
    <t>06:55,4</t>
  </si>
  <si>
    <t>06:48,4</t>
  </si>
  <si>
    <t>27:44,4</t>
  </si>
  <si>
    <t>76</t>
  </si>
  <si>
    <t xml:space="preserve">Nankang Runsafa SN-1 </t>
  </si>
  <si>
    <t>08:29,6</t>
  </si>
  <si>
    <t>07:44,1</t>
  </si>
  <si>
    <t>07:47,2</t>
  </si>
  <si>
    <t>07:51,6</t>
  </si>
  <si>
    <t>31:52,7</t>
  </si>
  <si>
    <t>279</t>
  </si>
  <si>
    <t>08:48,4</t>
  </si>
  <si>
    <t>06:58,7</t>
  </si>
  <si>
    <t>06:54,5</t>
  </si>
  <si>
    <t>09:58,9</t>
  </si>
  <si>
    <t>33:05,6</t>
  </si>
  <si>
    <t>06:05,6</t>
  </si>
  <si>
    <t>05:31,7</t>
  </si>
  <si>
    <t>05:42,4</t>
  </si>
  <si>
    <t>22:58,3</t>
  </si>
  <si>
    <t>05:30,1</t>
  </si>
  <si>
    <t>23:11,4</t>
  </si>
  <si>
    <t>06:07,1</t>
  </si>
  <si>
    <t>05:32,9</t>
  </si>
  <si>
    <t>23:17,6</t>
  </si>
  <si>
    <t>06:08,4</t>
  </si>
  <si>
    <t>23:19,8</t>
  </si>
  <si>
    <t>06:15,4</t>
  </si>
  <si>
    <t>23:32,5</t>
  </si>
  <si>
    <t>05:53,5</t>
  </si>
  <si>
    <t>23:58,8</t>
  </si>
  <si>
    <t>06:12,8</t>
  </si>
  <si>
    <t>06:03,2</t>
  </si>
  <si>
    <t>24:09,3</t>
  </si>
  <si>
    <t>06:05,0</t>
  </si>
  <si>
    <t>24:16,1</t>
  </si>
  <si>
    <t>05:43,1</t>
  </si>
  <si>
    <t>24:23,4</t>
  </si>
  <si>
    <t>24:35,6</t>
  </si>
  <si>
    <t>06:37,2</t>
  </si>
  <si>
    <t>24:45,5</t>
  </si>
  <si>
    <t>24:59,5</t>
  </si>
  <si>
    <t>06:20,4</t>
  </si>
  <si>
    <t>06:09,7</t>
  </si>
  <si>
    <t>24:59,6</t>
  </si>
  <si>
    <t>06:09,1</t>
  </si>
  <si>
    <t>06:17,2</t>
  </si>
  <si>
    <t>25:08,7</t>
  </si>
  <si>
    <t>293</t>
  </si>
  <si>
    <t>06:19,2</t>
  </si>
  <si>
    <t>05:55,3</t>
  </si>
  <si>
    <t>06:11,8</t>
  </si>
  <si>
    <t>25:15,7</t>
  </si>
  <si>
    <t>06:18,2</t>
  </si>
  <si>
    <t>25:50,9</t>
  </si>
  <si>
    <t>06:57,8</t>
  </si>
  <si>
    <t>26:13,6</t>
  </si>
  <si>
    <t>07:04,3</t>
  </si>
  <si>
    <t>06:35,7</t>
  </si>
  <si>
    <t>26:20,6</t>
  </si>
  <si>
    <t>07:07,6</t>
  </si>
  <si>
    <t>06:40,9</t>
  </si>
  <si>
    <t>06:07,7</t>
  </si>
  <si>
    <t>26:35,6</t>
  </si>
  <si>
    <t>289</t>
  </si>
  <si>
    <t>07:03,0</t>
  </si>
  <si>
    <t>06:53,0</t>
  </si>
  <si>
    <t>06:50,0</t>
  </si>
  <si>
    <t>27:18,7</t>
  </si>
  <si>
    <t>286</t>
  </si>
  <si>
    <t>07:17,1</t>
  </si>
  <si>
    <t>27:24,4</t>
  </si>
  <si>
    <t>151</t>
  </si>
  <si>
    <t>07:25,3</t>
  </si>
  <si>
    <t>06:41,9</t>
  </si>
  <si>
    <t>27:38,4</t>
  </si>
  <si>
    <t>07:15,1</t>
  </si>
  <si>
    <t>06:58,4</t>
  </si>
  <si>
    <t>27:46,8</t>
  </si>
  <si>
    <t>07:02,1</t>
  </si>
  <si>
    <t>27:48,1</t>
  </si>
  <si>
    <t>05:27,9</t>
  </si>
  <si>
    <t>22:40,4</t>
  </si>
  <si>
    <t>22:44,4</t>
  </si>
  <si>
    <t>06:06,1</t>
  </si>
  <si>
    <t>05:37,3</t>
  </si>
  <si>
    <t>05:43,2</t>
  </si>
  <si>
    <t>22:59,4</t>
  </si>
  <si>
    <t>05:31,8</t>
  </si>
  <si>
    <t>05:39,3</t>
  </si>
  <si>
    <t>23:23,0</t>
  </si>
  <si>
    <t>06:17,3</t>
  </si>
  <si>
    <t>05:54,1</t>
  </si>
  <si>
    <t>23:33,8</t>
  </si>
  <si>
    <t>05:28,1</t>
  </si>
  <si>
    <t>05:58,4</t>
  </si>
  <si>
    <t>23:47,9</t>
  </si>
  <si>
    <t>06:35,4</t>
  </si>
  <si>
    <t>24:32,1</t>
  </si>
  <si>
    <t>06:59,2</t>
  </si>
  <si>
    <t>25:06,0</t>
  </si>
  <si>
    <t>06:18,6</t>
  </si>
  <si>
    <t>25:28,0</t>
  </si>
  <si>
    <t>06:50,8</t>
  </si>
  <si>
    <t>25:54,4</t>
  </si>
  <si>
    <t>25:57,2</t>
  </si>
  <si>
    <t>07:08,1</t>
  </si>
  <si>
    <t>06:22,3</t>
  </si>
  <si>
    <t>06:34,8</t>
  </si>
  <si>
    <t>26:26,2</t>
  </si>
  <si>
    <t>07:04,5</t>
  </si>
  <si>
    <t>06:35,2</t>
  </si>
  <si>
    <t>26:52,3</t>
  </si>
  <si>
    <t>07:11,0</t>
  </si>
  <si>
    <t>06:28,4</t>
  </si>
  <si>
    <t>06:35,8</t>
  </si>
  <si>
    <t>26:57,0</t>
  </si>
  <si>
    <t>07:23,5</t>
  </si>
  <si>
    <t>06:46,0</t>
  </si>
  <si>
    <t>06:34,0</t>
  </si>
  <si>
    <t>06:48,0</t>
  </si>
  <si>
    <t>27:31,5</t>
  </si>
  <si>
    <t>05:45,3</t>
  </si>
  <si>
    <t>05:35,0</t>
  </si>
  <si>
    <t>05:45,2</t>
  </si>
  <si>
    <t>22:37,7</t>
  </si>
  <si>
    <t>06:07,9</t>
  </si>
  <si>
    <t>23:37,3</t>
  </si>
  <si>
    <t>288</t>
  </si>
  <si>
    <t>05:47,9</t>
  </si>
  <si>
    <t>05:51,5</t>
  </si>
  <si>
    <t>23:39,7</t>
  </si>
  <si>
    <t>05:58,0</t>
  </si>
  <si>
    <t>06:05,2</t>
  </si>
  <si>
    <t>23:57,3</t>
  </si>
  <si>
    <t>24:35,8</t>
  </si>
  <si>
    <t>164</t>
  </si>
  <si>
    <t>06:22,5</t>
  </si>
  <si>
    <t>26:22,3</t>
  </si>
  <si>
    <t>07:14,2</t>
  </si>
  <si>
    <t>06:52,8</t>
  </si>
  <si>
    <t>07:07,9</t>
  </si>
  <si>
    <t>28:19,2</t>
  </si>
  <si>
    <t>05:52,4</t>
  </si>
  <si>
    <t>06:01,8</t>
  </si>
  <si>
    <t>06:09,8</t>
  </si>
  <si>
    <t>24:09,1</t>
  </si>
  <si>
    <t>06:03,7</t>
  </si>
  <si>
    <t>06:09,0</t>
  </si>
  <si>
    <t>06:08,8</t>
  </si>
  <si>
    <t>06:25,3</t>
  </si>
  <si>
    <t>24:46,9</t>
  </si>
  <si>
    <t>04:07,0</t>
  </si>
  <si>
    <t>04:04,9</t>
  </si>
  <si>
    <t>04:02,0</t>
  </si>
  <si>
    <t>16:16,8</t>
  </si>
  <si>
    <t>04:00,5</t>
  </si>
  <si>
    <t>04:01,1</t>
  </si>
  <si>
    <t>04:11,4</t>
  </si>
  <si>
    <t>04:12,1</t>
  </si>
  <si>
    <t>04:06,9</t>
  </si>
  <si>
    <t>04:06,4</t>
  </si>
  <si>
    <t>16:46,9</t>
  </si>
  <si>
    <t>04:23,4</t>
  </si>
  <si>
    <t>04:23,5</t>
  </si>
  <si>
    <t>17:41,3</t>
  </si>
  <si>
    <t>04:27,9</t>
  </si>
  <si>
    <t>04:26,7</t>
  </si>
  <si>
    <t>17:54,1</t>
  </si>
  <si>
    <t>04:31,0</t>
  </si>
  <si>
    <t>18:13,3</t>
  </si>
  <si>
    <t>04:41,4</t>
  </si>
  <si>
    <t>18:37,1</t>
  </si>
  <si>
    <t>Результаты VI Этапа</t>
  </si>
  <si>
    <t>Результаты VI Этапа без деления на классы</t>
  </si>
  <si>
    <t>Mercedes-Benz C-Klasse</t>
  </si>
  <si>
    <t>Моисеенко Евгений</t>
  </si>
  <si>
    <t>Заякин Павел</t>
  </si>
  <si>
    <t>ВАЗ 2106</t>
  </si>
  <si>
    <t>Манёк Алексей</t>
  </si>
  <si>
    <t>Bridgestone Blizzak GZ</t>
  </si>
  <si>
    <t>Шарыпаев Сергей</t>
  </si>
  <si>
    <t>Комсомольск</t>
  </si>
  <si>
    <t>04:17,3</t>
  </si>
  <si>
    <t>04:25,0</t>
  </si>
  <si>
    <t>04:23,8</t>
  </si>
  <si>
    <t>04:29,9</t>
  </si>
  <si>
    <t>17:41,1</t>
  </si>
  <si>
    <t>04:16,7</t>
  </si>
  <si>
    <t>04:30,7</t>
  </si>
  <si>
    <t>04:29,3</t>
  </si>
  <si>
    <t>17:49,6</t>
  </si>
  <si>
    <t>04:17,4</t>
  </si>
  <si>
    <t>04:31,7</t>
  </si>
  <si>
    <t>18:11,5</t>
  </si>
  <si>
    <t>04:35,8</t>
  </si>
  <si>
    <t>04:35,4</t>
  </si>
  <si>
    <t>18:21,9</t>
  </si>
  <si>
    <t>18:42,8</t>
  </si>
  <si>
    <t>05:03,9</t>
  </si>
  <si>
    <t>19:57,5</t>
  </si>
  <si>
    <t>04:55,7</t>
  </si>
  <si>
    <t>20:19,4</t>
  </si>
  <si>
    <t>20:31,8</t>
  </si>
  <si>
    <t>04:46,8</t>
  </si>
  <si>
    <t>04:56,3</t>
  </si>
  <si>
    <t>21:00,1</t>
  </si>
  <si>
    <t>1</t>
  </si>
  <si>
    <t>22:59,5</t>
  </si>
  <si>
    <t>248</t>
  </si>
  <si>
    <t>05:49,6</t>
  </si>
  <si>
    <t>05:42,1</t>
  </si>
  <si>
    <t>23:12,5</t>
  </si>
  <si>
    <t>01:00</t>
  </si>
  <si>
    <t>24:44,1</t>
  </si>
  <si>
    <t>04:27,3</t>
  </si>
  <si>
    <t>04:25,6</t>
  </si>
  <si>
    <t>18:04,7</t>
  </si>
  <si>
    <t>04:32,9</t>
  </si>
  <si>
    <t>18:35,0</t>
  </si>
  <si>
    <t>04:32,6</t>
  </si>
  <si>
    <t>04:26,5</t>
  </si>
  <si>
    <t>18:35,3</t>
  </si>
  <si>
    <t>04:37,1</t>
  </si>
  <si>
    <t>04:38,5</t>
  </si>
  <si>
    <t>18:35,9</t>
  </si>
  <si>
    <t>04:34,5</t>
  </si>
  <si>
    <t>04:36,7</t>
  </si>
  <si>
    <t>18:36,0</t>
  </si>
  <si>
    <t>18:43,2</t>
  </si>
  <si>
    <t>04:25,9</t>
  </si>
  <si>
    <t>04:34,4</t>
  </si>
  <si>
    <t>18:49,2</t>
  </si>
  <si>
    <t>04:38,0</t>
  </si>
  <si>
    <t>18:58,3</t>
  </si>
  <si>
    <t>19:06,8</t>
  </si>
  <si>
    <t>04:51,9</t>
  </si>
  <si>
    <t>04:46,2</t>
  </si>
  <si>
    <t>19:11,5</t>
  </si>
  <si>
    <t>19:17,0</t>
  </si>
  <si>
    <t>04:55,2</t>
  </si>
  <si>
    <t>19:24,5</t>
  </si>
  <si>
    <t>04:58,4</t>
  </si>
  <si>
    <t>19:50,9</t>
  </si>
  <si>
    <t>19:54,2</t>
  </si>
  <si>
    <t>20:00,2</t>
  </si>
  <si>
    <t>20:39,8</t>
  </si>
  <si>
    <t>294</t>
  </si>
  <si>
    <t>05:26,7</t>
  </si>
  <si>
    <t>05:23,1</t>
  </si>
  <si>
    <t>21:03,1</t>
  </si>
  <si>
    <t>297</t>
  </si>
  <si>
    <t>21:06,2</t>
  </si>
  <si>
    <t>05:07,7</t>
  </si>
  <si>
    <t>01:40</t>
  </si>
  <si>
    <t>22:48,0</t>
  </si>
  <si>
    <t>04:20,7</t>
  </si>
  <si>
    <t>04:11,1</t>
  </si>
  <si>
    <t>17:24,9</t>
  </si>
  <si>
    <t>04:25,1</t>
  </si>
  <si>
    <t>04:28,4</t>
  </si>
  <si>
    <t>04:19,0</t>
  </si>
  <si>
    <t>17:41,9</t>
  </si>
  <si>
    <t>04:18,9</t>
  </si>
  <si>
    <t>17:59,6</t>
  </si>
  <si>
    <t>18:02,0</t>
  </si>
  <si>
    <t>04:32,4</t>
  </si>
  <si>
    <t>18:05,9</t>
  </si>
  <si>
    <t>04:33,7</t>
  </si>
  <si>
    <t>04:29,6</t>
  </si>
  <si>
    <t>18:23,4</t>
  </si>
  <si>
    <t>04:38,4</t>
  </si>
  <si>
    <t>04:38,1</t>
  </si>
  <si>
    <t>18:47,6</t>
  </si>
  <si>
    <t>04:43,8</t>
  </si>
  <si>
    <t>04:47,2</t>
  </si>
  <si>
    <t>19:17,3</t>
  </si>
  <si>
    <t>04:40,8</t>
  </si>
  <si>
    <t>19:25,7</t>
  </si>
  <si>
    <t>19:27,7</t>
  </si>
  <si>
    <t>274</t>
  </si>
  <si>
    <t>04:37,7</t>
  </si>
  <si>
    <t>19:29,6</t>
  </si>
  <si>
    <t>20:06,0</t>
  </si>
  <si>
    <t>20:11,9</t>
  </si>
  <si>
    <t>20:27,6</t>
  </si>
  <si>
    <t>05:07,6</t>
  </si>
  <si>
    <t>05:18,3</t>
  </si>
  <si>
    <t>20:47,8</t>
  </si>
  <si>
    <t>05:12,5</t>
  </si>
  <si>
    <t>21:07,7</t>
  </si>
  <si>
    <t>04:18,8</t>
  </si>
  <si>
    <t>04:08,0</t>
  </si>
  <si>
    <t>04:14,6</t>
  </si>
  <si>
    <t>17:17,4</t>
  </si>
  <si>
    <t>04:17,2</t>
  </si>
  <si>
    <t>17:25,2</t>
  </si>
  <si>
    <t>04:17,6</t>
  </si>
  <si>
    <t>04:22,8</t>
  </si>
  <si>
    <t>17:29,4</t>
  </si>
  <si>
    <t>04:20,3</t>
  </si>
  <si>
    <t>17:47,7</t>
  </si>
  <si>
    <t>04:26,4</t>
  </si>
  <si>
    <t>17:52,3</t>
  </si>
  <si>
    <t>04:32,0</t>
  </si>
  <si>
    <t>04:28,5</t>
  </si>
  <si>
    <t>18:14,7</t>
  </si>
  <si>
    <t>18:14,8</t>
  </si>
  <si>
    <t>04:44,1</t>
  </si>
  <si>
    <t>05:04,4</t>
  </si>
  <si>
    <t>19:14,2</t>
  </si>
  <si>
    <t>19:21,8</t>
  </si>
  <si>
    <t>19:33,4</t>
  </si>
  <si>
    <t>19:36,7</t>
  </si>
  <si>
    <t>19:38,6</t>
  </si>
  <si>
    <t>295</t>
  </si>
  <si>
    <t>19:45,8</t>
  </si>
  <si>
    <t>19:52,8</t>
  </si>
  <si>
    <t>20:11,4</t>
  </si>
  <si>
    <t>20:23,1</t>
  </si>
  <si>
    <t>73</t>
  </si>
  <si>
    <t>20:32,8</t>
  </si>
  <si>
    <t>04:22,7</t>
  </si>
  <si>
    <t>04:29,4</t>
  </si>
  <si>
    <t>17:51,4</t>
  </si>
  <si>
    <t>04:19,2</t>
  </si>
  <si>
    <t>04:36,9</t>
  </si>
  <si>
    <t>18:00,5</t>
  </si>
  <si>
    <t>04:21,0</t>
  </si>
  <si>
    <t>04:37,3</t>
  </si>
  <si>
    <t>04:29,2</t>
  </si>
  <si>
    <t>04:33,2</t>
  </si>
  <si>
    <t>18:35,5</t>
  </si>
  <si>
    <t>18:51,1</t>
  </si>
  <si>
    <t>04:24,9</t>
  </si>
  <si>
    <t>18:29,6</t>
  </si>
  <si>
    <t>04:29,1</t>
  </si>
  <si>
    <t>18:41,1</t>
  </si>
  <si>
    <t>03:04,7</t>
  </si>
  <si>
    <t>03:07,0</t>
  </si>
  <si>
    <t>03:07,7</t>
  </si>
  <si>
    <t>03:41,2</t>
  </si>
  <si>
    <t>13:00,6</t>
  </si>
  <si>
    <t>03:07,4</t>
  </si>
  <si>
    <t>03:05,4</t>
  </si>
  <si>
    <t>03:02,0</t>
  </si>
  <si>
    <t>03:46,0</t>
  </si>
  <si>
    <t>13:05,8</t>
  </si>
  <si>
    <t>03:13,5</t>
  </si>
  <si>
    <t>03:12,8</t>
  </si>
  <si>
    <t>03:26,6</t>
  </si>
  <si>
    <t>03:22,1</t>
  </si>
  <si>
    <t>13:20,2</t>
  </si>
  <si>
    <t>03:18,7</t>
  </si>
  <si>
    <t>03:20,3</t>
  </si>
  <si>
    <t>03:20,4</t>
  </si>
  <si>
    <t>13:25,9</t>
  </si>
  <si>
    <t>03:13,9</t>
  </si>
  <si>
    <t>03:13,0</t>
  </si>
  <si>
    <t>03:15,7</t>
  </si>
  <si>
    <t>03:14,8</t>
  </si>
  <si>
    <t>13:27,5</t>
  </si>
  <si>
    <t>03:26,0</t>
  </si>
  <si>
    <t>03:25,4</t>
  </si>
  <si>
    <t>03:27,2</t>
  </si>
  <si>
    <t>13:46,7</t>
  </si>
  <si>
    <t>03:29,7</t>
  </si>
  <si>
    <t>03:22,5</t>
  </si>
  <si>
    <t>14:00,9</t>
  </si>
  <si>
    <t>03:33,6</t>
  </si>
  <si>
    <t>03:31,5</t>
  </si>
  <si>
    <t>14:14,9</t>
  </si>
  <si>
    <t>03:52,9</t>
  </si>
  <si>
    <t>03:41,1</t>
  </si>
  <si>
    <t>15:09,4</t>
  </si>
  <si>
    <t>Результаты VII Этапа</t>
  </si>
  <si>
    <t>Результаты VII Этапа без деления на классы</t>
  </si>
  <si>
    <t>Жердзинский Степан</t>
  </si>
  <si>
    <t>Toyota Carina</t>
  </si>
  <si>
    <t>Ярков Иван</t>
  </si>
  <si>
    <t>Bridgestone Blizzak Revo</t>
  </si>
  <si>
    <t>Витцедроцер</t>
  </si>
  <si>
    <t>Р</t>
  </si>
  <si>
    <t>04:21,1</t>
  </si>
  <si>
    <t>17:56,9</t>
  </si>
  <si>
    <t>04:17,5</t>
  </si>
  <si>
    <t>17:58,2</t>
  </si>
  <si>
    <t>04:29,5</t>
  </si>
  <si>
    <t>04:30,5</t>
  </si>
  <si>
    <t>18:14,3</t>
  </si>
  <si>
    <t>18:33,7</t>
  </si>
  <si>
    <t>04:44,0</t>
  </si>
  <si>
    <t>19:02,2</t>
  </si>
  <si>
    <t>19:26,0</t>
  </si>
  <si>
    <t>05:07,9</t>
  </si>
  <si>
    <t>20:01,0</t>
  </si>
  <si>
    <t>05:07,3</t>
  </si>
  <si>
    <t>21:39,4</t>
  </si>
  <si>
    <t>228</t>
  </si>
  <si>
    <t>05:48,0</t>
  </si>
  <si>
    <t>06:18,5</t>
  </si>
  <si>
    <t>05:40,2</t>
  </si>
  <si>
    <t>00:45</t>
  </si>
  <si>
    <t>24:39,4</t>
  </si>
  <si>
    <t>04:15,9</t>
  </si>
  <si>
    <t>18:01,9</t>
  </si>
  <si>
    <t>18:08,7</t>
  </si>
  <si>
    <t>18:19,6</t>
  </si>
  <si>
    <t>18:26,7</t>
  </si>
  <si>
    <t>18:28,5</t>
  </si>
  <si>
    <t>04:24,3</t>
  </si>
  <si>
    <t>18:38,1</t>
  </si>
  <si>
    <t>18:43,4</t>
  </si>
  <si>
    <t>18:44,5</t>
  </si>
  <si>
    <t>04:31,5</t>
  </si>
  <si>
    <t>19:05,9</t>
  </si>
  <si>
    <t>04:26,6</t>
  </si>
  <si>
    <t>19:09,0</t>
  </si>
  <si>
    <t>19:22,9</t>
  </si>
  <si>
    <t>04:58,7</t>
  </si>
  <si>
    <t>19:26,4</t>
  </si>
  <si>
    <t>19:37,0</t>
  </si>
  <si>
    <t>19:50,0</t>
  </si>
  <si>
    <t>05:01,6</t>
  </si>
  <si>
    <t>20:03,5</t>
  </si>
  <si>
    <t>05:16,1</t>
  </si>
  <si>
    <t>04:55,5</t>
  </si>
  <si>
    <t>20:46,4</t>
  </si>
  <si>
    <t>05:44,5</t>
  </si>
  <si>
    <t>22:06,0</t>
  </si>
  <si>
    <t>218</t>
  </si>
  <si>
    <t>22:27,3</t>
  </si>
  <si>
    <t>07:36,7</t>
  </si>
  <si>
    <t>23:37,5</t>
  </si>
  <si>
    <t>214</t>
  </si>
  <si>
    <t>05:45,4</t>
  </si>
  <si>
    <t>23:47,4</t>
  </si>
  <si>
    <t>04:12,0</t>
  </si>
  <si>
    <t>04:10,0</t>
  </si>
  <si>
    <t>17:18,2</t>
  </si>
  <si>
    <t>04:16,6</t>
  </si>
  <si>
    <t>04:15,4</t>
  </si>
  <si>
    <t>17:37,5</t>
  </si>
  <si>
    <t>17:48,0</t>
  </si>
  <si>
    <t>17:52,7</t>
  </si>
  <si>
    <t>04:18,4</t>
  </si>
  <si>
    <t>17:59,7</t>
  </si>
  <si>
    <t>04:44,6</t>
  </si>
  <si>
    <t>04:23,7</t>
  </si>
  <si>
    <t>18:36,1</t>
  </si>
  <si>
    <t>18:52,5</t>
  </si>
  <si>
    <t>19:10,6</t>
  </si>
  <si>
    <t>217</t>
  </si>
  <si>
    <t>04:34,8</t>
  </si>
  <si>
    <t>19:23,1</t>
  </si>
  <si>
    <t>20:00,0</t>
  </si>
  <si>
    <t>20:14,1</t>
  </si>
  <si>
    <t>05:01,7</t>
  </si>
  <si>
    <t>05:15,0</t>
  </si>
  <si>
    <t>05:05,0</t>
  </si>
  <si>
    <t>20:37,5</t>
  </si>
  <si>
    <t>21:18,2</t>
  </si>
  <si>
    <t>04:15,8</t>
  </si>
  <si>
    <t>04:15,5</t>
  </si>
  <si>
    <t>04:12,5</t>
  </si>
  <si>
    <t>17:12,7</t>
  </si>
  <si>
    <t>04:13,2</t>
  </si>
  <si>
    <t>04:18,3</t>
  </si>
  <si>
    <t>17:18,7</t>
  </si>
  <si>
    <t>17:24,7</t>
  </si>
  <si>
    <t>04:14,7</t>
  </si>
  <si>
    <t>17:39,2</t>
  </si>
  <si>
    <t>18:28,7</t>
  </si>
  <si>
    <t>04:33,9</t>
  </si>
  <si>
    <t>19:12,0</t>
  </si>
  <si>
    <t>19:15,6</t>
  </si>
  <si>
    <t>19:20,4</t>
  </si>
  <si>
    <t>19:24,0</t>
  </si>
  <si>
    <t>19:25,6</t>
  </si>
  <si>
    <t>19:45,5</t>
  </si>
  <si>
    <t>05:21,3</t>
  </si>
  <si>
    <t>04:51,1</t>
  </si>
  <si>
    <t>04:26,1</t>
  </si>
  <si>
    <t>17:45,1</t>
  </si>
  <si>
    <t>17:51,7</t>
  </si>
  <si>
    <t>17:52,0</t>
  </si>
  <si>
    <t>04:26,0</t>
  </si>
  <si>
    <t>17:52,5</t>
  </si>
  <si>
    <t>18:24,2</t>
  </si>
  <si>
    <t>18:33,1</t>
  </si>
  <si>
    <t>05:46,0</t>
  </si>
  <si>
    <t>21:15,0</t>
  </si>
  <si>
    <t>05:36,5</t>
  </si>
  <si>
    <t>22:45,1</t>
  </si>
  <si>
    <t>18:32,0</t>
  </si>
  <si>
    <t>03:05,2</t>
  </si>
  <si>
    <t>03:04,0</t>
  </si>
  <si>
    <t>03:02,2</t>
  </si>
  <si>
    <t>12:16,3</t>
  </si>
  <si>
    <t>03:11,8</t>
  </si>
  <si>
    <t>03:06,9</t>
  </si>
  <si>
    <t>03:06,3</t>
  </si>
  <si>
    <t>03:11,1</t>
  </si>
  <si>
    <t>12:36,3</t>
  </si>
  <si>
    <t>03:08,7</t>
  </si>
  <si>
    <t>03:08,6</t>
  </si>
  <si>
    <t>03:10,6</t>
  </si>
  <si>
    <t>03:03,9</t>
  </si>
  <si>
    <t>12:42,0</t>
  </si>
  <si>
    <t>03:19,4</t>
  </si>
  <si>
    <t>03:17,4</t>
  </si>
  <si>
    <t>03:16,5</t>
  </si>
  <si>
    <t>13:11,9</t>
  </si>
  <si>
    <t>03:23,4</t>
  </si>
  <si>
    <t>03:22,4</t>
  </si>
  <si>
    <t>03:21,4</t>
  </si>
  <si>
    <t>13:34,8</t>
  </si>
  <si>
    <t>03:17,2</t>
  </si>
  <si>
    <t>13:48,2</t>
  </si>
  <si>
    <t>03:37,7</t>
  </si>
  <si>
    <t>03:37,3</t>
  </si>
  <si>
    <t>03:41,8</t>
  </si>
  <si>
    <t>14:25,6</t>
  </si>
  <si>
    <t>Результаты VIII Этапа</t>
  </si>
  <si>
    <t>Результаты VIII Этапа без деления на классы</t>
  </si>
  <si>
    <t>Nankang Corsafa ESSN-1</t>
  </si>
  <si>
    <t>Honda CRV / Mazda CX-5</t>
  </si>
  <si>
    <t>Очки в Чемпионате за 6 лучших этапов</t>
  </si>
  <si>
    <t>Очки в Чемпионате с двойными очками на последнем этапе</t>
  </si>
  <si>
    <t>Очки в Чемпионате по новой системе начисления</t>
  </si>
  <si>
    <t>Очки в Чемпионате по новой системе начисления с двойными очками на последнем этапе</t>
  </si>
  <si>
    <t>1/16 Финала</t>
  </si>
  <si>
    <t>1/8 Финала</t>
  </si>
  <si>
    <t>Участник</t>
  </si>
  <si>
    <t>Время 1</t>
  </si>
  <si>
    <t>Время 2</t>
  </si>
  <si>
    <t>1/4 Финала</t>
  </si>
  <si>
    <t>1/2 Финала</t>
  </si>
  <si>
    <t>Супер-Финал ICE Rally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</si>
</sst>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</font>
    <font>
      <sz val="11"/>
      <color theme="0" tint="-0.499984740745262"/>
      <name val="Calibri"/>
      <family val="2"/>
      <charset val="204"/>
    </font>
    <font>
      <b/>
      <sz val="11"/>
      <color theme="0" tint="-0.4999847407452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23"/>
      <name val="Calibri"/>
      <family val="2"/>
      <charset val="204"/>
    </font>
    <font>
      <b/>
      <sz val="11"/>
      <color indexed="2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indexed="9"/>
      <name val="Calibri"/>
    </font>
    <font>
      <sz val="11"/>
      <color theme="1"/>
      <name val="Calibri"/>
      <scheme val="minor"/>
    </font>
    <font>
      <sz val="11"/>
      <color theme="0" tint="-0.499984740745262"/>
      <name val="Calibri"/>
      <scheme val="minor"/>
    </font>
    <font>
      <b/>
      <sz val="11"/>
      <color theme="1"/>
      <name val="Calibri"/>
      <scheme val="minor"/>
    </font>
    <font>
      <sz val="11"/>
      <color rgb="FF00CC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47" fontId="0" fillId="0" borderId="0" xfId="0" applyNumberFormat="1" applyAlignment="1">
      <alignment horizontal="center" vertical="center"/>
    </xf>
    <xf numFmtId="47" fontId="4" fillId="0" borderId="0" xfId="0" applyNumberFormat="1" applyFont="1" applyAlignment="1">
      <alignment horizontal="center" vertical="center"/>
    </xf>
    <xf numFmtId="47" fontId="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7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4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47" fontId="9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7" fontId="10" fillId="0" borderId="0" xfId="0" applyNumberFormat="1" applyFont="1" applyFill="1" applyBorder="1" applyAlignment="1">
      <alignment horizontal="center" vertical="center"/>
    </xf>
    <xf numFmtId="47" fontId="1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7" fontId="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7" fontId="2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7" fontId="32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7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7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47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49" fontId="3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7" fontId="3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7" fontId="8" fillId="0" borderId="0" xfId="0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7" fontId="39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0" fillId="0" borderId="6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vertical="center"/>
    </xf>
    <xf numFmtId="0" fontId="40" fillId="0" borderId="6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5" fontId="0" fillId="0" borderId="0" xfId="0" applyNumberFormat="1" applyFont="1" applyFill="1" applyBorder="1" applyAlignment="1">
      <alignment horizontal="center" vertical="center"/>
    </xf>
    <xf numFmtId="4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7" fontId="4" fillId="0" borderId="0" xfId="0" applyNumberFormat="1" applyFont="1" applyFill="1" applyBorder="1" applyAlignment="1">
      <alignment horizontal="center" vertical="center"/>
    </xf>
    <xf numFmtId="4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47" fontId="17" fillId="0" borderId="0" xfId="0" applyNumberFormat="1" applyFont="1" applyFill="1" applyBorder="1" applyAlignment="1">
      <alignment horizontal="center" vertical="center"/>
    </xf>
    <xf numFmtId="45" fontId="17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60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8" formatCode="mm:ss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8" formatCode="mm:ss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8" formatCode="mm:ss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8" formatCode="mm:ss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29" formatCode="mm:ss.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DCE6F1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9" formatCode="mm:ss.0"/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29" formatCode="mm:ss.0"/>
      <fill>
        <patternFill patternType="solid">
          <fgColor indexed="64"/>
          <bgColor rgb="FF4F81BD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numFmt numFmtId="29" formatCode="mm:ss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0" indent="0" justifyLastLine="0" shrinkToFit="0" readingOrder="0"/>
      <border outline="0"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bottom style="thin">
          <color theme="4" tint="0.39997558519241921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double">
          <color theme="4"/>
        </top>
        <bottom style="thin">
          <color theme="4" tint="0.39997558519241921"/>
        </bottom>
      </border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  <dxf>
      <fill>
        <patternFill>
          <bgColor theme="4" tint="0.79998168889431442"/>
        </patternFill>
      </fill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Light16">
    <tableStyle name="СФ" pivot="0" count="3">
      <tableStyleElement type="headerRow" dxfId="1607"/>
      <tableStyleElement type="firstRowStripe" size="2" dxfId="1606"/>
      <tableStyleElement type="secondRowStripe" size="2" dxfId="1605"/>
    </tableStyle>
  </tableStyles>
  <colors>
    <mruColors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H304" totalsRowCount="1" dataDxfId="1604" totalsRowDxfId="1603" totalsRowBorderDxfId="1602">
  <autoFilter ref="A1:H303"/>
  <sortState ref="A2:H303">
    <sortCondition ref="A1:A303"/>
  </sortState>
  <tableColumns count="8">
    <tableColumn id="1" name="№" dataDxfId="1601" totalsRowDxfId="1600"/>
    <tableColumn id="2" name="Класс" dataDxfId="1599" totalsRowDxfId="1598"/>
    <tableColumn id="3" name="Водитель" dataDxfId="1597" totalsRowDxfId="1596"/>
    <tableColumn id="8" name="Штурман" dataDxfId="1595" totalsRowDxfId="1594"/>
    <tableColumn id="4" name="Город" dataDxfId="1593" totalsRowDxfId="1592"/>
    <tableColumn id="5" name="Машина" dataDxfId="1591" totalsRowDxfId="1590"/>
    <tableColumn id="6" name="Резина" dataDxfId="1589" totalsRowDxfId="1588"/>
    <tableColumn id="7" name="Р" totalsRowFunction="sum" dataDxfId="1587" totalsRowDxfId="158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0" name="Таблица2191" displayName="Таблица2191" ref="A26:P46" totalsRowShown="0" headerRowDxfId="1441" dataDxfId="1440">
  <sortState ref="A27:P46">
    <sortCondition ref="A26"/>
  </sortState>
  <tableColumns count="16">
    <tableColumn id="16" name="Место" dataDxfId="1439"/>
    <tableColumn id="2" name="Борт" dataDxfId="1438"/>
    <tableColumn id="3" name="Водитель" dataDxfId="1437"/>
    <tableColumn id="4" name="Город" dataDxfId="1436"/>
    <tableColumn id="5" name="Автомобиль" dataDxfId="1435"/>
    <tableColumn id="6" name="Резина" dataDxfId="1434"/>
    <tableColumn id="7" name="I Этап" dataDxfId="1433"/>
    <tableColumn id="1" name="II Этап" dataDxfId="1432"/>
    <tableColumn id="8" name="III Этап" dataDxfId="1431"/>
    <tableColumn id="9" name="IV Этап" dataDxfId="1430"/>
    <tableColumn id="10" name="V Этап" dataDxfId="1429"/>
    <tableColumn id="11" name="VI Этап" dataDxfId="1428"/>
    <tableColumn id="12" name="VII Этап" dataDxfId="1427"/>
    <tableColumn id="13" name="VIII Этап" dataDxfId="1426"/>
    <tableColumn id="14" name="Итог" dataDxfId="1425">
      <calculatedColumnFormula>SUM(Таблица2191[[#This Row],[I Этап]:[VIII Этап]])</calculatedColumnFormula>
    </tableColumn>
    <tableColumn id="15" name="Финал" dataDxfId="1424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id="74" name="Таблица74" displayName="Таблица74" ref="A85:M92" totalsRowShown="0" headerRowDxfId="74" dataDxfId="73">
  <tableColumns count="13">
    <tableColumn id="1" name="Место" dataDxfId="72"/>
    <tableColumn id="2" name="Борт" dataDxfId="71"/>
    <tableColumn id="3" name="Водитель" dataDxfId="70"/>
    <tableColumn id="4" name="Город" dataDxfId="69"/>
    <tableColumn id="5" name="Автомобиль" dataDxfId="68"/>
    <tableColumn id="6" name="Резина" dataDxfId="67"/>
    <tableColumn id="7" name="Заезд 1" dataDxfId="66"/>
    <tableColumn id="8" name="Заезд 2" dataDxfId="65"/>
    <tableColumn id="9" name="Заезд 3" dataDxfId="64"/>
    <tableColumn id="10" name="Заезд 4" dataDxfId="63"/>
    <tableColumn id="11" name="Штраф" dataDxfId="62"/>
    <tableColumn id="12" name="Итог" dataDxfId="61"/>
    <tableColumn id="13" name="Очки" dataDxfId="60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id="67" name="Таблица67" displayName="Таблица67" ref="A2:M72" totalsRowShown="0" headerRowDxfId="59">
  <sortState ref="A3:L72">
    <sortCondition ref="L2:L72"/>
  </sortState>
  <tableColumns count="13">
    <tableColumn id="1" name="Место" dataDxfId="58"/>
    <tableColumn id="2" name="Борт" dataDxfId="57"/>
    <tableColumn id="3" name="Водитель" dataDxfId="56"/>
    <tableColumn id="4" name="Город" dataDxfId="55"/>
    <tableColumn id="5" name="Автомобиль" dataDxfId="54"/>
    <tableColumn id="6" name="Резина" dataDxfId="53"/>
    <tableColumn id="7" name="Заезд 1" dataDxfId="52"/>
    <tableColumn id="8" name="Заезд 2" dataDxfId="51"/>
    <tableColumn id="9" name="Заезд 3"/>
    <tableColumn id="10" name="Заезд 4"/>
    <tableColumn id="11" name="Штраф" dataDxfId="50"/>
    <tableColumn id="12" name="Итог" dataDxfId="49"/>
    <tableColumn id="13" name="Очки" dataDxfId="48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id="103" name="Таблица1104" displayName="Таблица1104" ref="A3:F35" totalsRowShown="0" headerRowDxfId="47" dataDxfId="46">
  <tableColumns count="6">
    <tableColumn id="1" name="№" dataDxfId="45"/>
    <tableColumn id="2" name="Участник" dataDxfId="44"/>
    <tableColumn id="3" name="Время 1" dataDxfId="43"/>
    <tableColumn id="4" name="Время 2" dataDxfId="42"/>
    <tableColumn id="5" name="Штраф" dataDxfId="41"/>
    <tableColumn id="6" name="Итог" dataDxfId="40">
      <calculatedColumnFormula>Таблица1104[[#This Row],[Время 1]]+Таблица1104[[#This Row],[Время 2]]+Таблица1104[[#This Row],[Штраф]]</calculatedColumnFormula>
    </tableColumn>
  </tableColumns>
  <tableStyleInfo name="СФ" showFirstColumn="0" showLastColumn="0" showRowStripes="1" showColumnStripes="0"/>
</table>
</file>

<file path=xl/tables/table103.xml><?xml version="1.0" encoding="utf-8"?>
<table xmlns="http://schemas.openxmlformats.org/spreadsheetml/2006/main" id="104" name="Таблица2105" displayName="Таблица2105" ref="H3:M19" totalsRowShown="0" headerRowDxfId="39" dataDxfId="38">
  <tableColumns count="6">
    <tableColumn id="1" name="№" dataDxfId="37"/>
    <tableColumn id="2" name="Участник" dataDxfId="36"/>
    <tableColumn id="3" name="Время 1" dataDxfId="35"/>
    <tableColumn id="4" name="Время 2" dataDxfId="34"/>
    <tableColumn id="5" name="Штраф" dataDxfId="33"/>
    <tableColumn id="6" name="Итог" dataDxfId="32">
      <calculatedColumnFormula>Таблица2105[[#This Row],[Время 1]]+Таблица2105[[#This Row],[Время 2]]+Таблица2105[[#This Row],[Штраф]]</calculatedColumnFormula>
    </tableColumn>
  </tableColumns>
  <tableStyleInfo name="СФ" showFirstColumn="0" showLastColumn="0" showRowStripes="1" showColumnStripes="0"/>
</table>
</file>

<file path=xl/tables/table104.xml><?xml version="1.0" encoding="utf-8"?>
<table xmlns="http://schemas.openxmlformats.org/spreadsheetml/2006/main" id="105" name="Таблица3106" displayName="Таблица3106" ref="H21:M29" totalsRowShown="0" headerRowDxfId="31" dataDxfId="30">
  <tableColumns count="6">
    <tableColumn id="1" name="№" dataDxfId="29"/>
    <tableColumn id="2" name="Участник" dataDxfId="28"/>
    <tableColumn id="3" name="Время 1" dataDxfId="27"/>
    <tableColumn id="4" name="Время 2" dataDxfId="26"/>
    <tableColumn id="5" name="Штраф" dataDxfId="25"/>
    <tableColumn id="6" name="Итог" dataDxfId="24">
      <calculatedColumnFormula>Таблица3106[[#This Row],[Время 1]]+Таблица3106[[#This Row],[Время 2]]+Таблица3106[[#This Row],[Штраф]]</calculatedColumnFormula>
    </tableColumn>
  </tableColumns>
  <tableStyleInfo name="СФ" showFirstColumn="0" showLastColumn="0" showRowStripes="1" showColumnStripes="0"/>
</table>
</file>

<file path=xl/tables/table105.xml><?xml version="1.0" encoding="utf-8"?>
<table xmlns="http://schemas.openxmlformats.org/spreadsheetml/2006/main" id="106" name="Таблица4107" displayName="Таблица4107" ref="H31:M35" totalsRowShown="0" headerRowDxfId="23" dataDxfId="21" headerRowBorderDxfId="22">
  <tableColumns count="6">
    <tableColumn id="1" name="№" dataDxfId="20"/>
    <tableColumn id="2" name="Участник" dataDxfId="19"/>
    <tableColumn id="3" name="Время 1" dataDxfId="18"/>
    <tableColumn id="4" name="Время 2" dataDxfId="17"/>
    <tableColumn id="5" name="Штраф" dataDxfId="16"/>
    <tableColumn id="6" name="Итог" dataDxfId="15">
      <calculatedColumnFormula>Таблица4107[[#This Row],[Время 1]]+Таблица4107[[#This Row],[Время 2]]+Таблица4107[[#This Row],[Штраф]]</calculatedColumnFormula>
    </tableColumn>
  </tableColumns>
  <tableStyleInfo name="СФ" showFirstColumn="0" showLastColumn="0" showRowStripes="1" showColumnStripes="0"/>
</table>
</file>

<file path=xl/tables/table106.xml><?xml version="1.0" encoding="utf-8"?>
<table xmlns="http://schemas.openxmlformats.org/spreadsheetml/2006/main" id="107" name="Таблица5108" displayName="Таблица5108" ref="H37:M39" totalsRowShown="0" headerRowDxfId="14" dataDxfId="12" headerRowBorderDxfId="13">
  <tableColumns count="6">
    <tableColumn id="1" name="№" dataDxfId="11"/>
    <tableColumn id="2" name="Участник" dataDxfId="10"/>
    <tableColumn id="3" name="Время 1" dataDxfId="9"/>
    <tableColumn id="4" name="Время 2" dataDxfId="8"/>
    <tableColumn id="5" name="Штраф" dataDxfId="7"/>
    <tableColumn id="6" name="Итог" dataDxfId="6">
      <calculatedColumnFormula>Таблица5108[[#This Row],[Время 1]]+Таблица5108[[#This Row],[Время 2]]+Таблица5108[[#This Row],[Штраф]]</calculatedColumnFormula>
    </tableColumn>
  </tableColumns>
  <tableStyleInfo name="СФ" showFirstColumn="0" showLastColumn="0" showRowStripes="1" showColumnStripes="0"/>
</table>
</file>

<file path=xl/tables/table107.xml><?xml version="1.0" encoding="utf-8"?>
<table xmlns="http://schemas.openxmlformats.org/spreadsheetml/2006/main" id="2" name="Таблица2" displayName="Таблица2" ref="A1:D5" totalsRowShown="0" headerRowDxfId="5" dataDxfId="4">
  <tableColumns count="4">
    <tableColumn id="1" name="Категория участника" dataDxfId="3"/>
    <tableColumn id="2" name="Есть заявка и предварит. взнос" dataDxfId="2"/>
    <tableColumn id="3" name="Есть только предварит. Заявка" dataDxfId="1"/>
    <tableColumn id="4" name="Нет ни заявки ни взноса" dataDxfId="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91" name="Таблица2292" displayName="Таблица2292" ref="A48:P67" totalsRowShown="0" headerRowDxfId="1423" dataDxfId="1422">
  <sortState ref="A49:P67">
    <sortCondition ref="A48"/>
  </sortState>
  <tableColumns count="16">
    <tableColumn id="16" name="Место" dataDxfId="1421"/>
    <tableColumn id="2" name="Борт" dataDxfId="1420"/>
    <tableColumn id="3" name="Водитель" dataDxfId="1419"/>
    <tableColumn id="4" name="Город" dataDxfId="1418"/>
    <tableColumn id="5" name="Автомобиль" dataDxfId="1417"/>
    <tableColumn id="6" name="Резина" dataDxfId="1416"/>
    <tableColumn id="7" name="I Этап" dataDxfId="1415"/>
    <tableColumn id="1" name="II Этап" dataDxfId="1414"/>
    <tableColumn id="8" name="III Этап" dataDxfId="1413"/>
    <tableColumn id="9" name="IV Этап" dataDxfId="1412"/>
    <tableColumn id="10" name="V Этап" dataDxfId="1411"/>
    <tableColumn id="11" name="VI Этап" dataDxfId="1410"/>
    <tableColumn id="12" name="VII Этап" dataDxfId="1409"/>
    <tableColumn id="13" name="VIII Этап" dataDxfId="1408"/>
    <tableColumn id="14" name="Итог" dataDxfId="1407">
      <calculatedColumnFormula>SUM(Таблица2292[[#This Row],[I Этап]:[VIII Этап]])</calculatedColumnFormula>
    </tableColumn>
    <tableColumn id="15" name="Финал" dataDxfId="140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92" name="Таблица1993" displayName="Таблица1993" ref="A69:P90" totalsRowShown="0" headerRowDxfId="1405" dataDxfId="1404">
  <sortState ref="A70:P90">
    <sortCondition ref="A69"/>
  </sortState>
  <tableColumns count="16">
    <tableColumn id="16" name="Место" dataDxfId="1403"/>
    <tableColumn id="2" name="Борт" dataDxfId="1402"/>
    <tableColumn id="3" name="Водитель" dataDxfId="1401"/>
    <tableColumn id="4" name="Город" dataDxfId="1400"/>
    <tableColumn id="5" name="Автомобиль" dataDxfId="1399"/>
    <tableColumn id="6" name="Резина" dataDxfId="1398"/>
    <tableColumn id="7" name="I Этап" dataDxfId="1397"/>
    <tableColumn id="1" name="II Этап" dataDxfId="1396"/>
    <tableColumn id="8" name="III Этап" dataDxfId="1395"/>
    <tableColumn id="9" name="IV Этап" dataDxfId="1394"/>
    <tableColumn id="10" name="V Этап" dataDxfId="1393"/>
    <tableColumn id="11" name="VI Этап" dataDxfId="1392"/>
    <tableColumn id="12" name="VII Этап" dataDxfId="1391"/>
    <tableColumn id="13" name="VIII Этап" dataDxfId="1390"/>
    <tableColumn id="14" name="Итог" dataDxfId="1389">
      <calculatedColumnFormula>SUM(Таблица1993[[#This Row],[I Этап]:[VIII Этап]])</calculatedColumnFormula>
    </tableColumn>
    <tableColumn id="15" name="Финал" dataDxfId="138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93" name="Таблица2394" displayName="Таблица2394" ref="A92:P112" totalsRowShown="0" headerRowDxfId="1387" dataDxfId="1386">
  <sortState ref="A93:P112">
    <sortCondition ref="A92"/>
  </sortState>
  <tableColumns count="16">
    <tableColumn id="16" name="Место" dataDxfId="1385"/>
    <tableColumn id="2" name="Борт" dataDxfId="1384"/>
    <tableColumn id="3" name="Водитель" dataDxfId="1383"/>
    <tableColumn id="4" name="Город" dataDxfId="1382"/>
    <tableColumn id="5" name="Автомобиль" dataDxfId="1381"/>
    <tableColumn id="6" name="Резина" dataDxfId="1380"/>
    <tableColumn id="7" name="I Этап" dataDxfId="1379"/>
    <tableColumn id="1" name="II Этап" dataDxfId="1378"/>
    <tableColumn id="8" name="III Этап" dataDxfId="1377"/>
    <tableColumn id="9" name="IV Этап" dataDxfId="1376"/>
    <tableColumn id="10" name="V Этап" dataDxfId="1375"/>
    <tableColumn id="11" name="VI Этап" dataDxfId="1374"/>
    <tableColumn id="12" name="VII Этап" dataDxfId="1373"/>
    <tableColumn id="13" name="VIII Этап" dataDxfId="1372"/>
    <tableColumn id="14" name="Итог" dataDxfId="1371">
      <calculatedColumnFormula>SUM(Таблица2394[[#This Row],[I Этап]:[VIII Этап]])</calculatedColumnFormula>
    </tableColumn>
    <tableColumn id="15" name="Финал" dataDxfId="137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4" name="Таблица2495" displayName="Таблица2495" ref="A114:P125" totalsRowShown="0" headerRowDxfId="1369" dataDxfId="1368">
  <sortState ref="A115:P125">
    <sortCondition ref="A114"/>
  </sortState>
  <tableColumns count="16">
    <tableColumn id="16" name="Место" dataDxfId="1367"/>
    <tableColumn id="2" name="Борт" dataDxfId="1366"/>
    <tableColumn id="3" name="Водитель" dataDxfId="1365"/>
    <tableColumn id="4" name="Город" dataDxfId="1364"/>
    <tableColumn id="5" name="Автомобиль" dataDxfId="1363"/>
    <tableColumn id="6" name="Резина" dataDxfId="1362"/>
    <tableColumn id="7" name="I Этап" dataDxfId="1361"/>
    <tableColumn id="1" name="II Этап" dataDxfId="1360"/>
    <tableColumn id="8" name="III Этап" dataDxfId="1359"/>
    <tableColumn id="9" name="IV Этап" dataDxfId="1358"/>
    <tableColumn id="10" name="V Этап" dataDxfId="1357"/>
    <tableColumn id="11" name="VI Этап" dataDxfId="1356"/>
    <tableColumn id="12" name="VII Этап" dataDxfId="1355"/>
    <tableColumn id="13" name="VIII Этап" dataDxfId="1354"/>
    <tableColumn id="14" name="Итог" dataDxfId="1353">
      <calculatedColumnFormula>SUM(Таблица2495[[#This Row],[I Этап]:[VIII Этап]])</calculatedColumnFormula>
    </tableColumn>
    <tableColumn id="15" name="Финал" dataDxfId="135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95" name="Таблица2596" displayName="Таблица2596" ref="A127:P150" totalsRowShown="0" headerRowDxfId="1351" dataDxfId="1350">
  <sortState ref="A128:P150">
    <sortCondition descending="1" ref="O127"/>
  </sortState>
  <tableColumns count="16">
    <tableColumn id="16" name="Место" dataDxfId="1349"/>
    <tableColumn id="2" name="Борт" dataDxfId="1348"/>
    <tableColumn id="3" name="Водитель" dataDxfId="1347"/>
    <tableColumn id="4" name="Город" dataDxfId="1346"/>
    <tableColumn id="5" name="Автомобиль" dataDxfId="1345"/>
    <tableColumn id="6" name="Резина" dataDxfId="1344"/>
    <tableColumn id="7" name="I Этап" dataDxfId="1343"/>
    <tableColumn id="1" name="II Этап" dataDxfId="1342"/>
    <tableColumn id="8" name="III Этап" dataDxfId="1341"/>
    <tableColumn id="9" name="IV Этап" dataDxfId="1340"/>
    <tableColumn id="10" name="V Этап" dataDxfId="1339"/>
    <tableColumn id="11" name="VI Этап" dataDxfId="1338"/>
    <tableColumn id="12" name="VII Этап" dataDxfId="1337"/>
    <tableColumn id="13" name="VIII Этап" dataDxfId="1336"/>
    <tableColumn id="14" name="Итог" dataDxfId="1335">
      <calculatedColumnFormula>SUM(Таблица2596[[#This Row],[I Этап]:[VIII Этап]])</calculatedColumnFormula>
    </tableColumn>
    <tableColumn id="15" name="Финал" dataDxfId="133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96" name="Таблица209097" displayName="Таблица209097" ref="A3:P24" totalsRowShown="0" headerRowDxfId="1333" dataDxfId="1332">
  <sortState ref="A4:P24">
    <sortCondition ref="A3"/>
  </sortState>
  <tableColumns count="16">
    <tableColumn id="19" name="Место" dataDxfId="1331"/>
    <tableColumn id="2" name="Борт" dataDxfId="1330"/>
    <tableColumn id="3" name="Водитель" dataDxfId="1329"/>
    <tableColumn id="4" name="Город" dataDxfId="1328"/>
    <tableColumn id="5" name="Автомобиль" dataDxfId="1327"/>
    <tableColumn id="6" name="Резина" dataDxfId="1326"/>
    <tableColumn id="7" name="I Этап" dataDxfId="1325"/>
    <tableColumn id="8" name="II Этап" dataDxfId="1324"/>
    <tableColumn id="9" name="III Этап" dataDxfId="1323"/>
    <tableColumn id="10" name="IV Этап" dataDxfId="1322"/>
    <tableColumn id="11" name="V Этап" dataDxfId="1321"/>
    <tableColumn id="12" name="VI Этап" dataDxfId="1320"/>
    <tableColumn id="13" name="VII Этап" dataDxfId="1319"/>
    <tableColumn id="14" name="VIII Этап" dataDxfId="1318"/>
    <tableColumn id="15" name="Итог" dataDxfId="1317">
      <calculatedColumnFormula>SUM(Таблица209097[[#This Row],[I Этап]:[VIII Этап]])</calculatedColumnFormula>
    </tableColumn>
    <tableColumn id="16" name="Финал" dataDxfId="131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97" name="Таблица219198" displayName="Таблица219198" ref="A26:P46" totalsRowShown="0" headerRowDxfId="1315" dataDxfId="1314">
  <sortState ref="A27:P46">
    <sortCondition descending="1" ref="O26"/>
  </sortState>
  <tableColumns count="16">
    <tableColumn id="16" name="Место" dataDxfId="1313"/>
    <tableColumn id="2" name="Борт" dataDxfId="1312"/>
    <tableColumn id="3" name="Водитель" dataDxfId="1311"/>
    <tableColumn id="4" name="Город" dataDxfId="1310"/>
    <tableColumn id="5" name="Автомобиль" dataDxfId="1309"/>
    <tableColumn id="6" name="Резина" dataDxfId="1308"/>
    <tableColumn id="7" name="I Этап" dataDxfId="1307"/>
    <tableColumn id="1" name="II Этап" dataDxfId="1306"/>
    <tableColumn id="8" name="III Этап" dataDxfId="1305"/>
    <tableColumn id="9" name="IV Этап" dataDxfId="1304"/>
    <tableColumn id="10" name="V Этап" dataDxfId="1303"/>
    <tableColumn id="11" name="VI Этап" dataDxfId="1302"/>
    <tableColumn id="12" name="VII Этап" dataDxfId="1301"/>
    <tableColumn id="13" name="VIII Этап" dataDxfId="1300"/>
    <tableColumn id="14" name="Итог" dataDxfId="1299">
      <calculatedColumnFormula>SUM(Таблица219198[[#This Row],[I Этап]:[VIII Этап]])</calculatedColumnFormula>
    </tableColumn>
    <tableColumn id="15" name="Финал" dataDxfId="129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98" name="Таблица229299" displayName="Таблица229299" ref="A48:P67" totalsRowShown="0" headerRowDxfId="1297" dataDxfId="1296">
  <sortState ref="A49:Q67">
    <sortCondition ref="A48"/>
  </sortState>
  <tableColumns count="16">
    <tableColumn id="16" name="Место" dataDxfId="1295"/>
    <tableColumn id="2" name="Борт" dataDxfId="1294"/>
    <tableColumn id="3" name="Водитель" dataDxfId="1293"/>
    <tableColumn id="4" name="Город" dataDxfId="1292"/>
    <tableColumn id="5" name="Автомобиль" dataDxfId="1291"/>
    <tableColumn id="6" name="Резина" dataDxfId="1290"/>
    <tableColumn id="7" name="I Этап" dataDxfId="1289"/>
    <tableColumn id="1" name="II Этап" dataDxfId="1288"/>
    <tableColumn id="8" name="III Этап" dataDxfId="1287"/>
    <tableColumn id="9" name="IV Этап" dataDxfId="1286"/>
    <tableColumn id="10" name="V Этап" dataDxfId="1285"/>
    <tableColumn id="11" name="VI Этап" dataDxfId="1284"/>
    <tableColumn id="12" name="VII Этап" dataDxfId="1283"/>
    <tableColumn id="13" name="VIII Этап" dataDxfId="1282"/>
    <tableColumn id="14" name="Итог" dataDxfId="1281">
      <calculatedColumnFormula>SUM(Таблица229299[[#This Row],[I Этап]:[VIII Этап]])</calculatedColumnFormula>
    </tableColumn>
    <tableColumn id="15" name="Финал" dataDxfId="128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99" name="Таблица1993100" displayName="Таблица1993100" ref="A69:P90" totalsRowShown="0" headerRowDxfId="1279" dataDxfId="1278">
  <sortState ref="A70:P90">
    <sortCondition ref="A69"/>
  </sortState>
  <tableColumns count="16">
    <tableColumn id="16" name="Место" dataDxfId="1277"/>
    <tableColumn id="2" name="Борт" dataDxfId="1276"/>
    <tableColumn id="3" name="Водитель" dataDxfId="1275"/>
    <tableColumn id="4" name="Город" dataDxfId="1274"/>
    <tableColumn id="5" name="Автомобиль" dataDxfId="1273"/>
    <tableColumn id="6" name="Резина" dataDxfId="1272"/>
    <tableColumn id="7" name="I Этап" dataDxfId="1271"/>
    <tableColumn id="1" name="II Этап" dataDxfId="1270"/>
    <tableColumn id="8" name="III Этап" dataDxfId="1269"/>
    <tableColumn id="9" name="IV Этап" dataDxfId="1268"/>
    <tableColumn id="10" name="V Этап" dataDxfId="1267"/>
    <tableColumn id="11" name="VI Этап" dataDxfId="1266"/>
    <tableColumn id="12" name="VII Этап" dataDxfId="1265"/>
    <tableColumn id="13" name="VIII Этап" dataDxfId="1264"/>
    <tableColumn id="14" name="Итог" dataDxfId="1263">
      <calculatedColumnFormula>SUM(Таблица1993100[[#This Row],[I Этап]:[VIII Этап]])</calculatedColumnFormula>
    </tableColumn>
    <tableColumn id="15" name="Финал" dataDxfId="126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0" name="Таблица20" displayName="Таблица20" ref="A3:P24" totalsRowShown="0" headerRowDxfId="1585" dataDxfId="1584">
  <sortState ref="A4:P24">
    <sortCondition descending="1" ref="O3"/>
  </sortState>
  <tableColumns count="16">
    <tableColumn id="19" name="Место" dataDxfId="1583"/>
    <tableColumn id="2" name="Борт" dataDxfId="1582"/>
    <tableColumn id="3" name="Водитель" dataDxfId="1581"/>
    <tableColumn id="4" name="Город" dataDxfId="1580"/>
    <tableColumn id="5" name="Автомобиль" dataDxfId="1579"/>
    <tableColumn id="6" name="Резина" dataDxfId="1578"/>
    <tableColumn id="7" name="I Этап" dataDxfId="1577"/>
    <tableColumn id="8" name="II Этап" dataDxfId="1576"/>
    <tableColumn id="9" name="III Этап" dataDxfId="1575"/>
    <tableColumn id="10" name="IV Этап" dataDxfId="1574"/>
    <tableColumn id="11" name="V Этап" dataDxfId="1573"/>
    <tableColumn id="12" name="VI Этап" dataDxfId="1572"/>
    <tableColumn id="13" name="VII Этап" dataDxfId="1571"/>
    <tableColumn id="14" name="VIII Этап" dataDxfId="1570"/>
    <tableColumn id="15" name="Итог" dataDxfId="1569">
      <calculatedColumnFormula>SUM(Таблица20[[#This Row],[I Этап]:[VIII Этап]])</calculatedColumnFormula>
    </tableColumn>
    <tableColumn id="16" name="Финал" dataDxfId="156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00" name="Таблица2394101" displayName="Таблица2394101" ref="A92:P112" totalsRowShown="0" headerRowDxfId="1261" dataDxfId="1260">
  <sortState ref="A93:R112">
    <sortCondition ref="A92"/>
  </sortState>
  <tableColumns count="16">
    <tableColumn id="16" name="Место" dataDxfId="1259"/>
    <tableColumn id="2" name="Борт" dataDxfId="1258"/>
    <tableColumn id="3" name="Водитель" dataDxfId="1257"/>
    <tableColumn id="4" name="Город" dataDxfId="1256"/>
    <tableColumn id="5" name="Автомобиль" dataDxfId="1255"/>
    <tableColumn id="6" name="Резина" dataDxfId="1254"/>
    <tableColumn id="7" name="I Этап" dataDxfId="1253"/>
    <tableColumn id="1" name="II Этап" dataDxfId="1252"/>
    <tableColumn id="8" name="III Этап" dataDxfId="1251"/>
    <tableColumn id="9" name="IV Этап" dataDxfId="1250"/>
    <tableColumn id="10" name="V Этап" dataDxfId="1249"/>
    <tableColumn id="11" name="VI Этап" dataDxfId="1248"/>
    <tableColumn id="12" name="VII Этап" dataDxfId="1247"/>
    <tableColumn id="13" name="VIII Этап" dataDxfId="1246"/>
    <tableColumn id="14" name="Итог" dataDxfId="1245">
      <calculatedColumnFormula>SUM(Таблица2394101[[#This Row],[I Этап]:[VIII Этап]])</calculatedColumnFormula>
    </tableColumn>
    <tableColumn id="15" name="Финал" dataDxfId="124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101" name="Таблица2495102" displayName="Таблица2495102" ref="A114:P125" totalsRowShown="0" headerRowDxfId="1243" dataDxfId="1242">
  <sortState ref="A115:P125">
    <sortCondition ref="A114"/>
  </sortState>
  <tableColumns count="16">
    <tableColumn id="16" name="Место" dataDxfId="1241"/>
    <tableColumn id="2" name="Борт" dataDxfId="1240"/>
    <tableColumn id="3" name="Водитель" dataDxfId="1239"/>
    <tableColumn id="4" name="Город" dataDxfId="1238"/>
    <tableColumn id="5" name="Автомобиль" dataDxfId="1237"/>
    <tableColumn id="6" name="Резина" dataDxfId="1236"/>
    <tableColumn id="7" name="I Этап" dataDxfId="1235"/>
    <tableColumn id="1" name="II Этап" dataDxfId="1234"/>
    <tableColumn id="8" name="III Этап" dataDxfId="1233"/>
    <tableColumn id="9" name="IV Этап" dataDxfId="1232"/>
    <tableColumn id="10" name="V Этап" dataDxfId="1231"/>
    <tableColumn id="11" name="VI Этап" dataDxfId="1230"/>
    <tableColumn id="12" name="VII Этап" dataDxfId="1229"/>
    <tableColumn id="13" name="VIII Этап" dataDxfId="1228"/>
    <tableColumn id="14" name="Итог" dataDxfId="1227">
      <calculatedColumnFormula>SUM(Таблица2495102[[#This Row],[I Этап]:[VIII Этап]])</calculatedColumnFormula>
    </tableColumn>
    <tableColumn id="15" name="Финал" dataDxfId="122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102" name="Таблица2596103" displayName="Таблица2596103" ref="A127:P150" totalsRowShown="0" headerRowDxfId="1225" dataDxfId="1224">
  <sortState ref="A128:Q150">
    <sortCondition ref="A127"/>
  </sortState>
  <tableColumns count="16">
    <tableColumn id="16" name="Место" dataDxfId="1223"/>
    <tableColumn id="2" name="Борт" dataDxfId="1222"/>
    <tableColumn id="3" name="Водитель" dataDxfId="1221"/>
    <tableColumn id="4" name="Город" dataDxfId="1220"/>
    <tableColumn id="5" name="Автомобиль" dataDxfId="1219"/>
    <tableColumn id="6" name="Резина" dataDxfId="1218"/>
    <tableColumn id="7" name="I Этап" dataDxfId="1217"/>
    <tableColumn id="1" name="II Этап" dataDxfId="1216"/>
    <tableColumn id="8" name="III Этап" dataDxfId="1215"/>
    <tableColumn id="9" name="IV Этап" dataDxfId="1214"/>
    <tableColumn id="10" name="V Этап" dataDxfId="1213"/>
    <tableColumn id="11" name="VI Этап" dataDxfId="1212"/>
    <tableColumn id="12" name="VII Этап" dataDxfId="1211"/>
    <tableColumn id="13" name="VIII Этап" dataDxfId="1210"/>
    <tableColumn id="14" name="Итог" dataDxfId="1209">
      <calculatedColumnFormula>SUM(Таблица2596103[[#This Row],[I Этап]:[VIII Этап]])</calculatedColumnFormula>
    </tableColumn>
    <tableColumn id="15" name="Финал" dataDxfId="120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82" name="Таблица207683" displayName="Таблица207683" ref="A3:P24" totalsRowShown="0" headerRowDxfId="1207" dataDxfId="1206">
  <sortState ref="A4:P24">
    <sortCondition descending="1" ref="O3"/>
  </sortState>
  <tableColumns count="16">
    <tableColumn id="19" name="Место" dataDxfId="1205"/>
    <tableColumn id="2" name="Борт" dataDxfId="1204"/>
    <tableColumn id="3" name="Водитель" dataDxfId="1203"/>
    <tableColumn id="4" name="Город" dataDxfId="1202"/>
    <tableColumn id="5" name="Автомобиль" dataDxfId="1201"/>
    <tableColumn id="6" name="Резина" dataDxfId="1200"/>
    <tableColumn id="7" name="I Этап" dataDxfId="1199"/>
    <tableColumn id="8" name="II Этап" dataDxfId="1198"/>
    <tableColumn id="9" name="III Этап" dataDxfId="1197"/>
    <tableColumn id="10" name="IV Этап" dataDxfId="1196"/>
    <tableColumn id="11" name="V Этап" dataDxfId="1195"/>
    <tableColumn id="12" name="VI Этап" dataDxfId="1194"/>
    <tableColumn id="13" name="VII Этап" dataDxfId="1193"/>
    <tableColumn id="14" name="VIII Этап" dataDxfId="1192"/>
    <tableColumn id="15" name="Итог" dataDxfId="1191">
      <calculatedColumnFormula>SUM(Таблица207683[[#This Row],[I Этап]:[VIII Этап]])</calculatedColumnFormula>
    </tableColumn>
    <tableColumn id="16" name="Финал" dataDxfId="1190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83" name="Таблица217784" displayName="Таблица217784" ref="A26:P46" totalsRowShown="0" headerRowDxfId="1189" dataDxfId="1188">
  <sortState ref="A27:P46">
    <sortCondition descending="1" ref="O26"/>
  </sortState>
  <tableColumns count="16">
    <tableColumn id="16" name="Место" dataDxfId="1187"/>
    <tableColumn id="2" name="Борт" dataDxfId="1186"/>
    <tableColumn id="3" name="Водитель" dataDxfId="1185"/>
    <tableColumn id="4" name="Город" dataDxfId="1184"/>
    <tableColumn id="5" name="Автомобиль" dataDxfId="1183"/>
    <tableColumn id="6" name="Резина" dataDxfId="1182"/>
    <tableColumn id="7" name="I Этап" dataDxfId="1181"/>
    <tableColumn id="1" name="II Этап" dataDxfId="1180"/>
    <tableColumn id="8" name="III Этап" dataDxfId="1179"/>
    <tableColumn id="9" name="IV Этап" dataDxfId="1178"/>
    <tableColumn id="10" name="V Этап" dataDxfId="1177"/>
    <tableColumn id="11" name="VI Этап" dataDxfId="1176"/>
    <tableColumn id="12" name="VII Этап" dataDxfId="1175"/>
    <tableColumn id="13" name="VIII Этап" dataDxfId="1174"/>
    <tableColumn id="14" name="Итог" dataDxfId="1173">
      <calculatedColumnFormula>SUM(Таблица217784[[#This Row],[I Этап]:[VIII Этап]])</calculatedColumnFormula>
    </tableColumn>
    <tableColumn id="15" name="Финал" dataDxfId="1172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84" name="Таблица227885" displayName="Таблица227885" ref="A48:P67" totalsRowShown="0" headerRowDxfId="1171" dataDxfId="1170">
  <sortState ref="A49:P67">
    <sortCondition descending="1" ref="O48"/>
  </sortState>
  <tableColumns count="16">
    <tableColumn id="16" name="Место" dataDxfId="1169"/>
    <tableColumn id="2" name="Борт" dataDxfId="1168"/>
    <tableColumn id="3" name="Водитель" dataDxfId="1167"/>
    <tableColumn id="4" name="Город" dataDxfId="1166"/>
    <tableColumn id="5" name="Автомобиль" dataDxfId="1165"/>
    <tableColumn id="6" name="Резина" dataDxfId="1164"/>
    <tableColumn id="7" name="I Этап" dataDxfId="1163"/>
    <tableColumn id="1" name="II Этап" dataDxfId="1162"/>
    <tableColumn id="8" name="III Этап" dataDxfId="1161"/>
    <tableColumn id="9" name="IV Этап" dataDxfId="1160"/>
    <tableColumn id="10" name="V Этап" dataDxfId="1159"/>
    <tableColumn id="11" name="VI Этап" dataDxfId="1158"/>
    <tableColumn id="12" name="VII Этап" dataDxfId="1157"/>
    <tableColumn id="13" name="VIII Этап" dataDxfId="1156"/>
    <tableColumn id="14" name="Итог" dataDxfId="1155">
      <calculatedColumnFormula>SUM(Таблица227885[[#This Row],[I Этап]:[VIII Этап]])</calculatedColumnFormula>
    </tableColumn>
    <tableColumn id="15" name="Финал" dataDxfId="1154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85" name="Таблица197986" displayName="Таблица197986" ref="A69:P90" totalsRowShown="0" headerRowDxfId="1153" dataDxfId="1152">
  <sortState ref="A70:P90">
    <sortCondition descending="1" ref="O69"/>
  </sortState>
  <tableColumns count="16">
    <tableColumn id="16" name="Место" dataDxfId="1151"/>
    <tableColumn id="2" name="Борт" dataDxfId="1150"/>
    <tableColumn id="3" name="Водитель" dataDxfId="1149"/>
    <tableColumn id="4" name="Город" dataDxfId="1148"/>
    <tableColumn id="5" name="Автомобиль" dataDxfId="1147"/>
    <tableColumn id="6" name="Резина" dataDxfId="1146"/>
    <tableColumn id="7" name="I Этап" dataDxfId="1145"/>
    <tableColumn id="1" name="II Этап" dataDxfId="1144"/>
    <tableColumn id="8" name="III Этап" dataDxfId="1143"/>
    <tableColumn id="9" name="IV Этап" dataDxfId="1142"/>
    <tableColumn id="10" name="V Этап" dataDxfId="1141"/>
    <tableColumn id="11" name="VI Этап" dataDxfId="1140"/>
    <tableColumn id="12" name="VII Этап" dataDxfId="1139"/>
    <tableColumn id="13" name="VIII Этап" dataDxfId="1138"/>
    <tableColumn id="14" name="Итог" dataDxfId="1137">
      <calculatedColumnFormula>SUM(Таблица197986[[#This Row],[I Этап]:[VIII Этап]])</calculatedColumnFormula>
    </tableColumn>
    <tableColumn id="15" name="Финал" dataDxfId="1136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86" name="Таблица238087" displayName="Таблица238087" ref="A92:P112" totalsRowShown="0" headerRowDxfId="1135" dataDxfId="1134">
  <sortState ref="A93:P112">
    <sortCondition descending="1" ref="O92"/>
  </sortState>
  <tableColumns count="16">
    <tableColumn id="16" name="Место" dataDxfId="1133"/>
    <tableColumn id="2" name="Борт" dataDxfId="1132"/>
    <tableColumn id="3" name="Водитель" dataDxfId="1131"/>
    <tableColumn id="4" name="Город" dataDxfId="1130"/>
    <tableColumn id="5" name="Автомобиль" dataDxfId="1129"/>
    <tableColumn id="6" name="Резина" dataDxfId="1128"/>
    <tableColumn id="7" name="I Этап" dataDxfId="1127"/>
    <tableColumn id="1" name="II Этап" dataDxfId="1126"/>
    <tableColumn id="8" name="III Этап" dataDxfId="1125"/>
    <tableColumn id="9" name="IV Этап" dataDxfId="1124"/>
    <tableColumn id="10" name="V Этап" dataDxfId="1123"/>
    <tableColumn id="11" name="VI Этап" dataDxfId="1122"/>
    <tableColumn id="12" name="VII Этап" dataDxfId="1121"/>
    <tableColumn id="13" name="VIII Этап" dataDxfId="1120"/>
    <tableColumn id="14" name="Итог" dataDxfId="1119">
      <calculatedColumnFormula>SUM(Таблица238087[[#This Row],[I Этап]:[VIII Этап]])</calculatedColumnFormula>
    </tableColumn>
    <tableColumn id="15" name="Финал" dataDxfId="1118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87" name="Таблица248188" displayName="Таблица248188" ref="A114:P125" totalsRowShown="0" headerRowDxfId="1117" dataDxfId="1116">
  <sortState ref="A115:P125">
    <sortCondition ref="A114"/>
  </sortState>
  <tableColumns count="16">
    <tableColumn id="16" name="Место" dataDxfId="1115"/>
    <tableColumn id="2" name="Борт" dataDxfId="1114"/>
    <tableColumn id="3" name="Водитель" dataDxfId="1113"/>
    <tableColumn id="4" name="Город" dataDxfId="1112"/>
    <tableColumn id="5" name="Автомобиль" dataDxfId="1111"/>
    <tableColumn id="6" name="Резина" dataDxfId="1110"/>
    <tableColumn id="7" name="I Этап" dataDxfId="1109"/>
    <tableColumn id="1" name="II Этап" dataDxfId="1108"/>
    <tableColumn id="8" name="III Этап" dataDxfId="1107"/>
    <tableColumn id="9" name="IV Этап" dataDxfId="1106"/>
    <tableColumn id="10" name="V Этап" dataDxfId="1105"/>
    <tableColumn id="11" name="VI Этап" dataDxfId="1104"/>
    <tableColumn id="12" name="VII Этап" dataDxfId="1103"/>
    <tableColumn id="13" name="VIII Этап" dataDxfId="1102"/>
    <tableColumn id="14" name="Итог" dataDxfId="1101">
      <calculatedColumnFormula>SUM(Таблица248188[[#This Row],[I Этап]:[VIII Этап]])</calculatedColumnFormula>
    </tableColumn>
    <tableColumn id="15" name="Финал" dataDxfId="1100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88" name="Таблица258289" displayName="Таблица258289" ref="A127:P150" totalsRowShown="0" headerRowDxfId="1099" dataDxfId="1098">
  <sortState ref="A128:P150">
    <sortCondition descending="1" ref="O127"/>
  </sortState>
  <tableColumns count="16">
    <tableColumn id="16" name="Место" dataDxfId="1097"/>
    <tableColumn id="2" name="Борт" dataDxfId="1096"/>
    <tableColumn id="3" name="Водитель" dataDxfId="1095"/>
    <tableColumn id="4" name="Город" dataDxfId="1094"/>
    <tableColumn id="5" name="Автомобиль" dataDxfId="1093"/>
    <tableColumn id="6" name="Резина" dataDxfId="1092"/>
    <tableColumn id="7" name="I Этап" dataDxfId="1091"/>
    <tableColumn id="1" name="II Этап" dataDxfId="1090"/>
    <tableColumn id="8" name="III Этап" dataDxfId="1089"/>
    <tableColumn id="9" name="IV Этап" dataDxfId="1088"/>
    <tableColumn id="10" name="V Этап" dataDxfId="1087"/>
    <tableColumn id="11" name="VI Этап" dataDxfId="1086"/>
    <tableColumn id="12" name="VII Этап" dataDxfId="1085"/>
    <tableColumn id="13" name="VIII Этап" dataDxfId="1084"/>
    <tableColumn id="14" name="Итог" dataDxfId="1083">
      <calculatedColumnFormula>SUM(Таблица258289[[#This Row],[I Этап]:[VIII Этап]])</calculatedColumnFormula>
    </tableColumn>
    <tableColumn id="15" name="Финал" dataDxfId="108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1" name="Таблица21" displayName="Таблица21" ref="A26:P46" totalsRowShown="0" headerRowDxfId="1567" dataDxfId="1566">
  <sortState ref="A27:P46">
    <sortCondition descending="1" ref="O26"/>
  </sortState>
  <tableColumns count="16">
    <tableColumn id="16" name="Место" dataDxfId="1565"/>
    <tableColumn id="2" name="Борт" dataDxfId="1564"/>
    <tableColumn id="3" name="Водитель" dataDxfId="1563"/>
    <tableColumn id="4" name="Город" dataDxfId="1562"/>
    <tableColumn id="5" name="Автомобиль" dataDxfId="1561"/>
    <tableColumn id="6" name="Резина" dataDxfId="1560"/>
    <tableColumn id="7" name="I Этап" dataDxfId="1559"/>
    <tableColumn id="1" name="II Этап" dataDxfId="1558"/>
    <tableColumn id="8" name="III Этап" dataDxfId="1557"/>
    <tableColumn id="9" name="IV Этап" dataDxfId="1556"/>
    <tableColumn id="10" name="V Этап" dataDxfId="1555"/>
    <tableColumn id="11" name="VI Этап" dataDxfId="1554"/>
    <tableColumn id="12" name="VII Этап" dataDxfId="1553"/>
    <tableColumn id="13" name="VIII Этап" dataDxfId="1552"/>
    <tableColumn id="14" name="Итог" dataDxfId="1551">
      <calculatedColumnFormula>SUM(Таблица21[[#This Row],[I Этап]:[VIII Этап]])</calculatedColumnFormula>
    </tableColumn>
    <tableColumn id="15" name="Финал" dataDxfId="155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75" name="Таблица2076" displayName="Таблица2076" ref="A3:P24" totalsRowShown="0" headerRowDxfId="1081" dataDxfId="1080">
  <sortState ref="A4:P24">
    <sortCondition descending="1" ref="O3"/>
  </sortState>
  <tableColumns count="16">
    <tableColumn id="19" name="Место" dataDxfId="1079"/>
    <tableColumn id="2" name="Борт" dataDxfId="1078"/>
    <tableColumn id="3" name="Водитель" dataDxfId="1077"/>
    <tableColumn id="4" name="Город" dataDxfId="1076"/>
    <tableColumn id="5" name="Автомобиль" dataDxfId="1075"/>
    <tableColumn id="6" name="Резина" dataDxfId="1074"/>
    <tableColumn id="7" name="I Этап" dataDxfId="1073"/>
    <tableColumn id="8" name="II Этап" dataDxfId="1072"/>
    <tableColumn id="9" name="III Этап" dataDxfId="1071"/>
    <tableColumn id="10" name="IV Этап" dataDxfId="1070"/>
    <tableColumn id="11" name="V Этап" dataDxfId="1069"/>
    <tableColumn id="12" name="VI Этап" dataDxfId="1068"/>
    <tableColumn id="13" name="VII Этап" dataDxfId="1067"/>
    <tableColumn id="14" name="VIII Этап" dataDxfId="1066"/>
    <tableColumn id="15" name="Итог" dataDxfId="1065">
      <calculatedColumnFormula>SUM(Таблица2076[[#This Row],[I Этап]:[VIII Этап]])</calculatedColumnFormula>
    </tableColumn>
    <tableColumn id="16" name="Финал" dataDxfId="1064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76" name="Таблица2177" displayName="Таблица2177" ref="A26:P46" totalsRowShown="0" headerRowDxfId="1063" dataDxfId="1062">
  <sortState ref="A27:P46">
    <sortCondition descending="1" ref="O26"/>
  </sortState>
  <tableColumns count="16">
    <tableColumn id="16" name="Место" dataDxfId="1061"/>
    <tableColumn id="2" name="Борт" dataDxfId="1060"/>
    <tableColumn id="3" name="Водитель" dataDxfId="1059"/>
    <tableColumn id="4" name="Город" dataDxfId="1058"/>
    <tableColumn id="5" name="Автомобиль" dataDxfId="1057"/>
    <tableColumn id="6" name="Резина" dataDxfId="1056"/>
    <tableColumn id="7" name="I Этап" dataDxfId="1055"/>
    <tableColumn id="1" name="II Этап" dataDxfId="1054"/>
    <tableColumn id="8" name="III Этап" dataDxfId="1053"/>
    <tableColumn id="9" name="IV Этап" dataDxfId="1052"/>
    <tableColumn id="10" name="V Этап" dataDxfId="1051"/>
    <tableColumn id="11" name="VI Этап" dataDxfId="1050"/>
    <tableColumn id="12" name="VII Этап" dataDxfId="1049"/>
    <tableColumn id="13" name="VIII Этап" dataDxfId="1048"/>
    <tableColumn id="14" name="Итог" dataDxfId="1047">
      <calculatedColumnFormula>SUM(Таблица2177[[#This Row],[I Этап]:[VIII Этап]])</calculatedColumnFormula>
    </tableColumn>
    <tableColumn id="15" name="Финал" dataDxfId="1046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77" name="Таблица2278" displayName="Таблица2278" ref="A48:P67" totalsRowShown="0" headerRowDxfId="1045" dataDxfId="1044">
  <sortState ref="A49:P67">
    <sortCondition descending="1" ref="O48"/>
  </sortState>
  <tableColumns count="16">
    <tableColumn id="16" name="Место" dataDxfId="1043"/>
    <tableColumn id="2" name="Борт" dataDxfId="1042"/>
    <tableColumn id="3" name="Водитель" dataDxfId="1041"/>
    <tableColumn id="4" name="Город" dataDxfId="1040"/>
    <tableColumn id="5" name="Автомобиль" dataDxfId="1039"/>
    <tableColumn id="6" name="Резина" dataDxfId="1038"/>
    <tableColumn id="7" name="I Этап" dataDxfId="1037"/>
    <tableColumn id="1" name="II Этап" dataDxfId="1036"/>
    <tableColumn id="8" name="III Этап" dataDxfId="1035"/>
    <tableColumn id="9" name="IV Этап" dataDxfId="1034"/>
    <tableColumn id="10" name="V Этап" dataDxfId="1033"/>
    <tableColumn id="11" name="VI Этап" dataDxfId="1032"/>
    <tableColumn id="12" name="VII Этап" dataDxfId="1031"/>
    <tableColumn id="13" name="VIII Этап" dataDxfId="1030"/>
    <tableColumn id="14" name="Итог" dataDxfId="1029">
      <calculatedColumnFormula>SUM(Таблица2278[[#This Row],[I Этап]:[VIII Этап]])</calculatedColumnFormula>
    </tableColumn>
    <tableColumn id="15" name="Финал" dataDxfId="102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78" name="Таблица1979" displayName="Таблица1979" ref="A69:P90" totalsRowShown="0" headerRowDxfId="1027" dataDxfId="1026">
  <sortState ref="A70:P90">
    <sortCondition descending="1" ref="O69"/>
  </sortState>
  <tableColumns count="16">
    <tableColumn id="16" name="Место" dataDxfId="1025"/>
    <tableColumn id="2" name="Борт" dataDxfId="1024"/>
    <tableColumn id="3" name="Водитель" dataDxfId="1023"/>
    <tableColumn id="4" name="Город" dataDxfId="1022"/>
    <tableColumn id="5" name="Автомобиль" dataDxfId="1021"/>
    <tableColumn id="6" name="Резина" dataDxfId="1020"/>
    <tableColumn id="7" name="I Этап" dataDxfId="1019"/>
    <tableColumn id="1" name="II Этап" dataDxfId="1018"/>
    <tableColumn id="8" name="III Этап" dataDxfId="1017"/>
    <tableColumn id="9" name="IV Этап" dataDxfId="1016"/>
    <tableColumn id="10" name="V Этап" dataDxfId="1015"/>
    <tableColumn id="11" name="VI Этап" dataDxfId="1014"/>
    <tableColumn id="12" name="VII Этап" dataDxfId="1013"/>
    <tableColumn id="13" name="VIII Этап" dataDxfId="1012"/>
    <tableColumn id="14" name="Итог" dataDxfId="1011">
      <calculatedColumnFormula>SUM(Таблица1979[[#This Row],[I Этап]:[VIII Этап]])</calculatedColumnFormula>
    </tableColumn>
    <tableColumn id="15" name="Финал" dataDxfId="1010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79" name="Таблица2380" displayName="Таблица2380" ref="A92:P112" totalsRowShown="0" headerRowDxfId="1009" dataDxfId="1008">
  <sortState ref="A93:P112">
    <sortCondition descending="1" ref="O92"/>
  </sortState>
  <tableColumns count="16">
    <tableColumn id="16" name="Место" dataDxfId="1007"/>
    <tableColumn id="2" name="Борт" dataDxfId="1006"/>
    <tableColumn id="3" name="Водитель" dataDxfId="1005"/>
    <tableColumn id="4" name="Город" dataDxfId="1004"/>
    <tableColumn id="5" name="Автомобиль" dataDxfId="1003"/>
    <tableColumn id="6" name="Резина" dataDxfId="1002"/>
    <tableColumn id="7" name="I Этап" dataDxfId="1001"/>
    <tableColumn id="1" name="II Этап" dataDxfId="1000"/>
    <tableColumn id="8" name="III Этап" dataDxfId="999"/>
    <tableColumn id="9" name="IV Этап" dataDxfId="998"/>
    <tableColumn id="10" name="V Этап" dataDxfId="997"/>
    <tableColumn id="11" name="VI Этап" dataDxfId="996"/>
    <tableColumn id="12" name="VII Этап" dataDxfId="995"/>
    <tableColumn id="13" name="VIII Этап" dataDxfId="994"/>
    <tableColumn id="14" name="Итог" dataDxfId="993">
      <calculatedColumnFormula>SUM(Таблица2380[[#This Row],[I Этап]:[VIII Этап]])</calculatedColumnFormula>
    </tableColumn>
    <tableColumn id="15" name="Финал" dataDxfId="992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80" name="Таблица2481" displayName="Таблица2481" ref="A114:P125" totalsRowShown="0" headerRowDxfId="991" dataDxfId="990">
  <sortState ref="A115:P125">
    <sortCondition ref="A114"/>
  </sortState>
  <tableColumns count="16">
    <tableColumn id="16" name="Место" dataDxfId="989"/>
    <tableColumn id="2" name="Борт" dataDxfId="988"/>
    <tableColumn id="3" name="Водитель" dataDxfId="987"/>
    <tableColumn id="4" name="Город" dataDxfId="986"/>
    <tableColumn id="5" name="Автомобиль" dataDxfId="985"/>
    <tableColumn id="6" name="Резина" dataDxfId="984"/>
    <tableColumn id="7" name="I Этап" dataDxfId="983"/>
    <tableColumn id="1" name="II Этап" dataDxfId="982"/>
    <tableColumn id="8" name="III Этап" dataDxfId="981"/>
    <tableColumn id="9" name="IV Этап" dataDxfId="980"/>
    <tableColumn id="10" name="V Этап" dataDxfId="979"/>
    <tableColumn id="11" name="VI Этап" dataDxfId="978"/>
    <tableColumn id="12" name="VII Этап" dataDxfId="977"/>
    <tableColumn id="13" name="VIII Этап" dataDxfId="976"/>
    <tableColumn id="14" name="Итог" dataDxfId="975">
      <calculatedColumnFormula>SUM(Таблица2481[[#This Row],[I Этап]:[VIII Этап]])</calculatedColumnFormula>
    </tableColumn>
    <tableColumn id="15" name="Финал" dataDxfId="974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81" name="Таблица2582" displayName="Таблица2582" ref="A127:P150" totalsRowShown="0" headerRowDxfId="973" dataDxfId="972">
  <sortState ref="A128:P150">
    <sortCondition descending="1" ref="O127"/>
  </sortState>
  <tableColumns count="16">
    <tableColumn id="16" name="Место" dataDxfId="971"/>
    <tableColumn id="2" name="Борт" dataDxfId="970"/>
    <tableColumn id="3" name="Водитель" dataDxfId="969"/>
    <tableColumn id="4" name="Город" dataDxfId="968"/>
    <tableColumn id="5" name="Автомобиль" dataDxfId="967"/>
    <tableColumn id="6" name="Резина" dataDxfId="966"/>
    <tableColumn id="7" name="I Этап" dataDxfId="965"/>
    <tableColumn id="1" name="II Этап" dataDxfId="964"/>
    <tableColumn id="8" name="III Этап" dataDxfId="963"/>
    <tableColumn id="9" name="IV Этап" dataDxfId="962"/>
    <tableColumn id="10" name="V Этап" dataDxfId="961"/>
    <tableColumn id="11" name="VI Этап" dataDxfId="960"/>
    <tableColumn id="12" name="VII Этап" dataDxfId="959"/>
    <tableColumn id="13" name="VIII Этап" dataDxfId="958"/>
    <tableColumn id="14" name="Итог" dataDxfId="957">
      <calculatedColumnFormula>SUM(Таблица2582[[#This Row],[I Этап]:[VIII Этап]])</calculatedColumnFormula>
    </tableColumn>
    <tableColumn id="15" name="Финал" dataDxfId="956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26" name="Таблица26" displayName="Таблица26" ref="A2:P28" totalsRowShown="0" headerRowDxfId="955" dataDxfId="954">
  <sortState ref="A3:P28">
    <sortCondition descending="1" ref="O2"/>
  </sortState>
  <tableColumns count="16">
    <tableColumn id="1" name="Место" dataDxfId="953"/>
    <tableColumn id="2" name="Борт" dataDxfId="952"/>
    <tableColumn id="3" name="Водитель" dataDxfId="951"/>
    <tableColumn id="4" name="Город" dataDxfId="950"/>
    <tableColumn id="5" name="Автомобиль" dataDxfId="949"/>
    <tableColumn id="6" name="Резина" dataDxfId="948"/>
    <tableColumn id="7" name="I Этап" dataDxfId="947"/>
    <tableColumn id="8" name="II Этап" dataDxfId="946"/>
    <tableColumn id="9" name="III Этап" dataDxfId="945"/>
    <tableColumn id="10" name="IV Этап" dataDxfId="944"/>
    <tableColumn id="11" name="V Этап" dataDxfId="943"/>
    <tableColumn id="12" name="VI Этап" dataDxfId="942"/>
    <tableColumn id="13" name="VII Этап" dataDxfId="941"/>
    <tableColumn id="14" name="VIII Этап" dataDxfId="940"/>
    <tableColumn id="15" name="Итог" dataDxfId="939">
      <calculatedColumnFormula>SUM(Таблица26[[#This Row],[I Этап]:[VIII Этап]])</calculatedColumnFormula>
    </tableColumn>
    <tableColumn id="16" name="Финал" dataDxfId="938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11" name="Таблица11" displayName="Таблица11" ref="A3:L20" totalsRowShown="0" headerRowDxfId="937" dataDxfId="936">
  <tableColumns count="12">
    <tableColumn id="1" name="Место" dataDxfId="935"/>
    <tableColumn id="2" name="Борт" dataDxfId="934"/>
    <tableColumn id="3" name="Водитель" dataDxfId="933"/>
    <tableColumn id="4" name="Город" dataDxfId="932"/>
    <tableColumn id="5" name="Автомобиль" dataDxfId="931"/>
    <tableColumn id="6" name="Резина" dataDxfId="930"/>
    <tableColumn id="7" name="Заезд 1" dataDxfId="929"/>
    <tableColumn id="8" name="Заезд 2" dataDxfId="928"/>
    <tableColumn id="9" name="Заезд 3" dataDxfId="927"/>
    <tableColumn id="10" name="Штраф" dataDxfId="926"/>
    <tableColumn id="11" name="Итог" dataDxfId="925"/>
    <tableColumn id="12" name="Очки" dataDxfId="924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12" name="Таблица12" displayName="Таблица12" ref="A22:L51" totalsRowShown="0" headerRowDxfId="923" dataDxfId="922">
  <tableColumns count="12">
    <tableColumn id="1" name="Место" dataDxfId="921"/>
    <tableColumn id="2" name="Борт" dataDxfId="920"/>
    <tableColumn id="3" name="Водитель" dataDxfId="919"/>
    <tableColumn id="4" name="Город" dataDxfId="918"/>
    <tableColumn id="5" name="Автомобиль" dataDxfId="917"/>
    <tableColumn id="6" name="Резина" dataDxfId="916"/>
    <tableColumn id="7" name="Заезд 1" dataDxfId="915"/>
    <tableColumn id="8" name="Заезд 2" dataDxfId="914"/>
    <tableColumn id="9" name="Заезд 3" dataDxfId="913"/>
    <tableColumn id="10" name="Штраф" dataDxfId="912"/>
    <tableColumn id="11" name="Итог" dataDxfId="911"/>
    <tableColumn id="12" name="Очки" dataDxfId="9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2" name="Таблица22" displayName="Таблица22" ref="A48:P67" totalsRowShown="0" headerRowDxfId="1549" dataDxfId="1548">
  <sortState ref="A49:P67">
    <sortCondition descending="1" ref="O48"/>
  </sortState>
  <tableColumns count="16">
    <tableColumn id="16" name="Место" dataDxfId="1547"/>
    <tableColumn id="2" name="Борт" dataDxfId="1546"/>
    <tableColumn id="3" name="Водитель" dataDxfId="1545"/>
    <tableColumn id="4" name="Город" dataDxfId="1544"/>
    <tableColumn id="5" name="Автомобиль" dataDxfId="1543"/>
    <tableColumn id="6" name="Резина" dataDxfId="1542"/>
    <tableColumn id="7" name="I Этап" dataDxfId="1541"/>
    <tableColumn id="1" name="II Этап" dataDxfId="1540"/>
    <tableColumn id="8" name="III Этап" dataDxfId="1539"/>
    <tableColumn id="9" name="IV Этап" dataDxfId="1538"/>
    <tableColumn id="10" name="V Этап" dataDxfId="1537"/>
    <tableColumn id="11" name="VI Этап" dataDxfId="1536"/>
    <tableColumn id="12" name="VII Этап" dataDxfId="1535"/>
    <tableColumn id="13" name="VIII Этап" dataDxfId="1534"/>
    <tableColumn id="14" name="Итог" dataDxfId="1533">
      <calculatedColumnFormula>SUM(Таблица22[[#This Row],[I Этап]:[VIII Этап]])</calculatedColumnFormula>
    </tableColumn>
    <tableColumn id="15" name="Финал" dataDxfId="1532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13" name="Таблица13" displayName="Таблица13" ref="A53:L82" totalsRowShown="0" headerRowDxfId="909" dataDxfId="908">
  <tableColumns count="12">
    <tableColumn id="1" name="Место" dataDxfId="907"/>
    <tableColumn id="2" name="Борт" dataDxfId="906"/>
    <tableColumn id="3" name="Водитель" dataDxfId="905"/>
    <tableColumn id="4" name="Город" dataDxfId="904"/>
    <tableColumn id="5" name="Автомобиль" dataDxfId="903"/>
    <tableColumn id="6" name="Резина" dataDxfId="902"/>
    <tableColumn id="7" name="Заезд 1" dataDxfId="901"/>
    <tableColumn id="8" name="Заезд 2" dataDxfId="900"/>
    <tableColumn id="9" name="Заезд 3" dataDxfId="899"/>
    <tableColumn id="10" name="Штраф" dataDxfId="898"/>
    <tableColumn id="11" name="Итог" dataDxfId="897"/>
    <tableColumn id="12" name="Очки" dataDxfId="896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14" name="Таблица14" displayName="Таблица14" ref="A84:L104" totalsRowShown="0" headerRowDxfId="895" dataDxfId="894">
  <tableColumns count="12">
    <tableColumn id="1" name="Место" dataDxfId="893"/>
    <tableColumn id="2" name="Борт" dataDxfId="892"/>
    <tableColumn id="3" name="Водитель" dataDxfId="891"/>
    <tableColumn id="4" name="Город" dataDxfId="890"/>
    <tableColumn id="5" name="Автомобиль" dataDxfId="889"/>
    <tableColumn id="6" name="Резина" dataDxfId="888"/>
    <tableColumn id="7" name="Заезд 1" dataDxfId="887"/>
    <tableColumn id="8" name="Заезд 2" dataDxfId="886"/>
    <tableColumn id="9" name="Заезд 3" dataDxfId="885"/>
    <tableColumn id="10" name="Штраф" dataDxfId="884"/>
    <tableColumn id="11" name="Итог" dataDxfId="883"/>
    <tableColumn id="12" name="Очки" dataDxfId="882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15" name="Таблица15" displayName="Таблица15" ref="A106:L117" totalsRowShown="0" headerRowDxfId="881" dataDxfId="880">
  <tableColumns count="12">
    <tableColumn id="1" name="Место" dataDxfId="879"/>
    <tableColumn id="2" name="Борт" dataDxfId="878"/>
    <tableColumn id="3" name="Водитель" dataDxfId="877"/>
    <tableColumn id="4" name="Город" dataDxfId="876"/>
    <tableColumn id="5" name="Автомобиль" dataDxfId="875"/>
    <tableColumn id="6" name="Резина" dataDxfId="874"/>
    <tableColumn id="7" name="Заезд 1" dataDxfId="873"/>
    <tableColumn id="8" name="Заезд 2" dataDxfId="872"/>
    <tableColumn id="9" name="Заезд 3" dataDxfId="871"/>
    <tableColumn id="10" name="Штраф" dataDxfId="870"/>
    <tableColumn id="11" name="Итог" dataDxfId="869"/>
    <tableColumn id="12" name="Очки" dataDxfId="868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16" name="Таблица16" displayName="Таблица16" ref="A119:L125" totalsRowShown="0" headerRowDxfId="867" dataDxfId="866">
  <tableColumns count="12">
    <tableColumn id="1" name="Место" dataDxfId="865"/>
    <tableColumn id="2" name="Борт" dataDxfId="864"/>
    <tableColumn id="3" name="Водитель" dataDxfId="863"/>
    <tableColumn id="4" name="Город" dataDxfId="862"/>
    <tableColumn id="5" name="Автомобиль" dataDxfId="861"/>
    <tableColumn id="6" name="Резина" dataDxfId="860"/>
    <tableColumn id="7" name="Заезд 1" dataDxfId="859"/>
    <tableColumn id="8" name="Заезд 2" dataDxfId="858"/>
    <tableColumn id="9" name="Заезд 3" dataDxfId="857"/>
    <tableColumn id="10" name="Штраф" dataDxfId="856"/>
    <tableColumn id="11" name="Итог" dataDxfId="855"/>
    <tableColumn id="12" name="Очки" dataDxfId="854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17" name="Таблица17" displayName="Таблица17" ref="A127:L146" totalsRowShown="0" headerRowDxfId="853" dataDxfId="852">
  <tableColumns count="12">
    <tableColumn id="1" name="Место" dataDxfId="851"/>
    <tableColumn id="2" name="Борт" dataDxfId="850"/>
    <tableColumn id="3" name="Водитель" dataDxfId="849"/>
    <tableColumn id="4" name="Город" dataDxfId="848"/>
    <tableColumn id="5" name="Автомобиль" dataDxfId="847"/>
    <tableColumn id="6" name="Резина" dataDxfId="846"/>
    <tableColumn id="7" name="Заезд 1" dataDxfId="845"/>
    <tableColumn id="8" name="Заезд 2" dataDxfId="844"/>
    <tableColumn id="9" name="Заезд 3" dataDxfId="843"/>
    <tableColumn id="10" name="Штраф" dataDxfId="842"/>
    <tableColumn id="11" name="Итог" dataDxfId="841"/>
    <tableColumn id="12" name="Очки" dataDxfId="840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18" name="Таблица1119" displayName="Таблица1119" ref="A2:L114" totalsRowShown="0" headerRowDxfId="839" dataDxfId="838">
  <sortState ref="A3:L114">
    <sortCondition ref="K2:K114"/>
  </sortState>
  <tableColumns count="12">
    <tableColumn id="1" name="Место" dataDxfId="837"/>
    <tableColumn id="2" name="Борт" dataDxfId="836"/>
    <tableColumn id="3" name="Водитель" dataDxfId="835"/>
    <tableColumn id="4" name="Город" dataDxfId="834"/>
    <tableColumn id="5" name="Автомобиль" dataDxfId="833"/>
    <tableColumn id="6" name="Резина" dataDxfId="832"/>
    <tableColumn id="7" name="Заезд 1" dataDxfId="831"/>
    <tableColumn id="8" name="Заезд 2" dataDxfId="830"/>
    <tableColumn id="9" name="Заезд 3" dataDxfId="829"/>
    <tableColumn id="10" name="Штраф" dataDxfId="828"/>
    <tableColumn id="11" name="Итог" dataDxfId="827"/>
    <tableColumn id="12" name="Очки" dataDxfId="826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3" name="Таблица3" displayName="Таблица3" ref="A3:M23" totalsRowShown="0" headerRowDxfId="825" dataDxfId="824">
  <tableColumns count="13">
    <tableColumn id="1" name="Место" dataDxfId="823"/>
    <tableColumn id="2" name="Борт" dataDxfId="822"/>
    <tableColumn id="3" name="Водитель" dataDxfId="821"/>
    <tableColumn id="4" name="Город" dataDxfId="820"/>
    <tableColumn id="5" name="Автомобиль" dataDxfId="819"/>
    <tableColumn id="6" name="Резина" dataDxfId="818"/>
    <tableColumn id="7" name="Заезд 1" dataDxfId="817"/>
    <tableColumn id="8" name="Заезд 2" dataDxfId="816"/>
    <tableColumn id="9" name="Заезд 3" dataDxfId="815"/>
    <tableColumn id="10" name="Заезд 4" dataDxfId="814"/>
    <tableColumn id="11" name="Штраф" dataDxfId="813"/>
    <tableColumn id="12" name="Итог" dataDxfId="812"/>
    <tableColumn id="13" name="Очки" dataDxfId="811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" name="Таблица4" displayName="Таблица4" ref="A25:M43" totalsRowShown="0" headerRowDxfId="810" dataDxfId="809">
  <tableColumns count="13">
    <tableColumn id="1" name="Место" dataDxfId="808"/>
    <tableColumn id="2" name="Борт" dataDxfId="807"/>
    <tableColumn id="3" name="Водитель" dataDxfId="806"/>
    <tableColumn id="4" name="Город" dataDxfId="805"/>
    <tableColumn id="5" name="Автомобиль" dataDxfId="804"/>
    <tableColumn id="6" name="Резина" dataDxfId="803"/>
    <tableColumn id="7" name="Заезд 1" dataDxfId="802"/>
    <tableColumn id="8" name="Заезд 2" dataDxfId="801"/>
    <tableColumn id="9" name="Заезд 3" dataDxfId="800"/>
    <tableColumn id="10" name="Заезд 4" dataDxfId="799"/>
    <tableColumn id="11" name="Штраф" dataDxfId="798"/>
    <tableColumn id="12" name="Итог" dataDxfId="797"/>
    <tableColumn id="13" name="Очки" dataDxfId="796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5" name="Таблица5" displayName="Таблица5" ref="A45:M68" totalsRowShown="0" headerRowDxfId="795" dataDxfId="794">
  <tableColumns count="13">
    <tableColumn id="1" name="Место" dataDxfId="793"/>
    <tableColumn id="2" name="Борт" dataDxfId="792"/>
    <tableColumn id="3" name="Водитель" dataDxfId="791"/>
    <tableColumn id="4" name="Город" dataDxfId="790"/>
    <tableColumn id="5" name="Автомобиль" dataDxfId="789"/>
    <tableColumn id="6" name="Резина" dataDxfId="788"/>
    <tableColumn id="7" name="Заезд 1" dataDxfId="787"/>
    <tableColumn id="8" name="Заезд 2" dataDxfId="786"/>
    <tableColumn id="9" name="Заезд 3" dataDxfId="785"/>
    <tableColumn id="10" name="Заезд 4" dataDxfId="784"/>
    <tableColumn id="11" name="Штраф" dataDxfId="783"/>
    <tableColumn id="12" name="Итог" dataDxfId="782"/>
    <tableColumn id="13" name="Очки" dataDxfId="781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6" name="Таблица6" displayName="Таблица6" ref="A70:M87" totalsRowShown="0" headerRowDxfId="780" dataDxfId="779">
  <tableColumns count="13">
    <tableColumn id="1" name="Место" dataDxfId="778"/>
    <tableColumn id="2" name="Борт" dataDxfId="777"/>
    <tableColumn id="3" name="Водитель" dataDxfId="776"/>
    <tableColumn id="4" name="Город" dataDxfId="775"/>
    <tableColumn id="5" name="Автомобиль" dataDxfId="774"/>
    <tableColumn id="6" name="Резина" dataDxfId="773"/>
    <tableColumn id="7" name="Заезд 1" dataDxfId="772"/>
    <tableColumn id="8" name="Заезд 2" dataDxfId="771"/>
    <tableColumn id="9" name="Заезд 3" dataDxfId="770"/>
    <tableColumn id="10" name="Заезд 4" dataDxfId="769"/>
    <tableColumn id="11" name="Штраф" dataDxfId="768"/>
    <tableColumn id="12" name="Итог" dataDxfId="767"/>
    <tableColumn id="13" name="Очки" dataDxfId="76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9" name="Таблица19" displayName="Таблица19" ref="A69:P90" totalsRowShown="0" headerRowDxfId="1531" dataDxfId="1530">
  <sortState ref="A70:P90">
    <sortCondition descending="1" ref="O69"/>
  </sortState>
  <tableColumns count="16">
    <tableColumn id="16" name="Место" dataDxfId="1529"/>
    <tableColumn id="2" name="Борт" dataDxfId="1528"/>
    <tableColumn id="3" name="Водитель" dataDxfId="1527"/>
    <tableColumn id="4" name="Город" dataDxfId="1526"/>
    <tableColumn id="5" name="Автомобиль" dataDxfId="1525"/>
    <tableColumn id="6" name="Резина" dataDxfId="1524"/>
    <tableColumn id="7" name="I Этап" dataDxfId="1523"/>
    <tableColumn id="1" name="II Этап" dataDxfId="1522"/>
    <tableColumn id="8" name="III Этап" dataDxfId="1521"/>
    <tableColumn id="9" name="IV Этап" dataDxfId="1520"/>
    <tableColumn id="10" name="V Этап" dataDxfId="1519"/>
    <tableColumn id="11" name="VI Этап" dataDxfId="1518"/>
    <tableColumn id="12" name="VII Этап" dataDxfId="1517"/>
    <tableColumn id="13" name="VIII Этап" dataDxfId="1516"/>
    <tableColumn id="14" name="Итог" dataDxfId="1515">
      <calculatedColumnFormula>SUM(Таблица19[[#This Row],[I Этап]:[VIII Этап]])</calculatedColumnFormula>
    </tableColumn>
    <tableColumn id="15" name="Финал" dataDxfId="1514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7" name="Таблица7" displayName="Таблица7" ref="A89:M102" totalsRowShown="0" headerRowDxfId="765" dataDxfId="764">
  <tableColumns count="13">
    <tableColumn id="1" name="Место" dataDxfId="763"/>
    <tableColumn id="2" name="Борт" dataDxfId="762"/>
    <tableColumn id="3" name="Водитель" dataDxfId="761"/>
    <tableColumn id="4" name="Город" dataDxfId="760"/>
    <tableColumn id="5" name="Автомобиль" dataDxfId="759"/>
    <tableColumn id="6" name="Резина" dataDxfId="758"/>
    <tableColumn id="7" name="Заезд 1" dataDxfId="757"/>
    <tableColumn id="8" name="Заезд 2" dataDxfId="756"/>
    <tableColumn id="9" name="Заезд 3" dataDxfId="755"/>
    <tableColumn id="10" name="Заезд 4" dataDxfId="754"/>
    <tableColumn id="11" name="Штраф" dataDxfId="753"/>
    <tableColumn id="12" name="Итог" dataDxfId="752"/>
    <tableColumn id="13" name="Очки" dataDxfId="751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8" name="Таблица8" displayName="Таблица8" ref="A104:M112" totalsRowShown="0" headerRowDxfId="750" dataDxfId="749">
  <tableColumns count="13">
    <tableColumn id="1" name="Место" dataDxfId="748"/>
    <tableColumn id="2" name="Борт" dataDxfId="747"/>
    <tableColumn id="3" name="Водитель" dataDxfId="746"/>
    <tableColumn id="4" name="Город" dataDxfId="745"/>
    <tableColumn id="5" name="Автомобиль" dataDxfId="744"/>
    <tableColumn id="6" name="Резина" dataDxfId="743"/>
    <tableColumn id="7" name="Заезд 1" dataDxfId="742"/>
    <tableColumn id="8" name="Заезд 2" dataDxfId="741"/>
    <tableColumn id="9" name="Заезд 3" dataDxfId="740"/>
    <tableColumn id="10" name="Заезд 4" dataDxfId="739"/>
    <tableColumn id="11" name="Штраф" dataDxfId="738"/>
    <tableColumn id="12" name="Итог" dataDxfId="737"/>
    <tableColumn id="13" name="Очки" dataDxfId="736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9" name="Таблица9" displayName="Таблица9" ref="A114:M134" totalsRowShown="0" headerRowDxfId="735" dataDxfId="734">
  <tableColumns count="13">
    <tableColumn id="1" name="Место" dataDxfId="733"/>
    <tableColumn id="2" name="Борт" dataDxfId="732"/>
    <tableColumn id="3" name="Водитель" dataDxfId="731"/>
    <tableColumn id="4" name="Город" dataDxfId="730"/>
    <tableColumn id="5" name="Автомобиль" dataDxfId="729"/>
    <tableColumn id="6" name="Резина" dataDxfId="728"/>
    <tableColumn id="7" name="Заезд 1" dataDxfId="727"/>
    <tableColumn id="8" name="Заезд 2" dataDxfId="726"/>
    <tableColumn id="9" name="Заезд 3" dataDxfId="725"/>
    <tableColumn id="10" name="Заезд 4" dataDxfId="724"/>
    <tableColumn id="11" name="Штраф" dataDxfId="723"/>
    <tableColumn id="12" name="Итог" dataDxfId="722"/>
    <tableColumn id="13" name="Очки" dataDxfId="721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10" name="Таблица311" displayName="Таблица311" ref="A2:M101" totalsRowShown="0" headerRowDxfId="720" dataDxfId="719">
  <sortState ref="A3:M101">
    <sortCondition ref="L2:L101"/>
  </sortState>
  <tableColumns count="13">
    <tableColumn id="1" name="Место" dataDxfId="718"/>
    <tableColumn id="2" name="Борт" dataDxfId="717"/>
    <tableColumn id="3" name="Водитель" dataDxfId="716"/>
    <tableColumn id="4" name="Город" dataDxfId="715"/>
    <tableColumn id="5" name="Автомобиль" dataDxfId="714"/>
    <tableColumn id="6" name="Резина" dataDxfId="713"/>
    <tableColumn id="7" name="Заезд 1" dataDxfId="712"/>
    <tableColumn id="8" name="Заезд 2" dataDxfId="711"/>
    <tableColumn id="9" name="Заезд 3" dataDxfId="710"/>
    <tableColumn id="10" name="Заезд 4" dataDxfId="709"/>
    <tableColumn id="11" name="Штраф" dataDxfId="708"/>
    <tableColumn id="12" name="Итог" dataDxfId="707"/>
    <tableColumn id="13" name="Очки" dataDxfId="706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27" name="Таблица27" displayName="Таблица27" ref="A3:M20" totalsRowShown="0" headerRowDxfId="705" dataDxfId="704">
  <tableColumns count="13">
    <tableColumn id="1" name="Место" dataDxfId="703"/>
    <tableColumn id="2" name="Борт" dataDxfId="702"/>
    <tableColumn id="3" name="Водитель" dataDxfId="701"/>
    <tableColumn id="4" name="Город" dataDxfId="700"/>
    <tableColumn id="5" name="Автомобиль" dataDxfId="699"/>
    <tableColumn id="6" name="Резина" dataDxfId="698"/>
    <tableColumn id="7" name="Заезд 1" dataDxfId="697"/>
    <tableColumn id="8" name="Заезд 2" dataDxfId="696"/>
    <tableColumn id="9" name="Заезд 3" dataDxfId="695"/>
    <tableColumn id="10" name="Заезд 4" dataDxfId="694"/>
    <tableColumn id="11" name="Штраф" dataDxfId="693"/>
    <tableColumn id="12" name="Итог" dataDxfId="692"/>
    <tableColumn id="13" name="Очки" dataDxfId="691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28" name="Таблица28" displayName="Таблица28" ref="A22:M43" totalsRowShown="0" headerRowDxfId="690" dataDxfId="689">
  <tableColumns count="13">
    <tableColumn id="1" name="Место" dataDxfId="688"/>
    <tableColumn id="2" name="Борт" dataDxfId="687"/>
    <tableColumn id="3" name="Водитель" dataDxfId="686"/>
    <tableColumn id="4" name="Город" dataDxfId="685"/>
    <tableColumn id="5" name="Автомобиль" dataDxfId="684"/>
    <tableColumn id="6" name="Резина" dataDxfId="683"/>
    <tableColumn id="7" name="Заезд 1" dataDxfId="682"/>
    <tableColumn id="8" name="Заезд 2" dataDxfId="681"/>
    <tableColumn id="9" name="Заезд 3" dataDxfId="680"/>
    <tableColumn id="10" name="Заезд 4" dataDxfId="679"/>
    <tableColumn id="11" name="Штраф" dataDxfId="678"/>
    <tableColumn id="12" name="Итог" dataDxfId="677"/>
    <tableColumn id="13" name="Очки" dataDxfId="676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29" name="Таблица29" displayName="Таблица29" ref="A45:M77" totalsRowShown="0" headerRowDxfId="675" dataDxfId="674">
  <sortState ref="A46:M77">
    <sortCondition ref="L45:L77"/>
  </sortState>
  <tableColumns count="13">
    <tableColumn id="1" name="Место" dataDxfId="673"/>
    <tableColumn id="2" name="Борт" dataDxfId="672"/>
    <tableColumn id="3" name="Водитель" dataDxfId="671"/>
    <tableColumn id="4" name="Город" dataDxfId="670"/>
    <tableColumn id="5" name="Автомобиль" dataDxfId="669"/>
    <tableColumn id="6" name="Резина" dataDxfId="668"/>
    <tableColumn id="7" name="Заезд 1" dataDxfId="667"/>
    <tableColumn id="8" name="Заезд 2" dataDxfId="666"/>
    <tableColumn id="9" name="Заезд 3" dataDxfId="665"/>
    <tableColumn id="10" name="Заезд 4" dataDxfId="664"/>
    <tableColumn id="11" name="Штраф" dataDxfId="663"/>
    <tableColumn id="12" name="Итог" dataDxfId="662"/>
    <tableColumn id="13" name="Очки" dataDxfId="661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30" name="Таблица30" displayName="Таблица30" ref="A79:M93" totalsRowShown="0" headerRowDxfId="660" dataDxfId="659">
  <sortState ref="A80:M93">
    <sortCondition ref="L79:L93"/>
  </sortState>
  <tableColumns count="13">
    <tableColumn id="1" name="Место" dataDxfId="658"/>
    <tableColumn id="2" name="Борт" dataDxfId="657"/>
    <tableColumn id="3" name="Водитель" dataDxfId="656"/>
    <tableColumn id="4" name="Город" dataDxfId="655"/>
    <tableColumn id="5" name="Автомобиль" dataDxfId="654"/>
    <tableColumn id="6" name="Резина" dataDxfId="653"/>
    <tableColumn id="7" name="Заезд 1" dataDxfId="652"/>
    <tableColumn id="8" name="Заезд 2" dataDxfId="651"/>
    <tableColumn id="9" name="Заезд 3" dataDxfId="650"/>
    <tableColumn id="10" name="Заезд 4" dataDxfId="649"/>
    <tableColumn id="11" name="Штраф" dataDxfId="648"/>
    <tableColumn id="12" name="Итог" dataDxfId="647"/>
    <tableColumn id="13" name="Очки" dataDxfId="646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31" name="Таблица31" displayName="Таблица31" ref="A95:M105" totalsRowShown="0" headerRowDxfId="645" dataDxfId="644">
  <tableColumns count="13">
    <tableColumn id="1" name="Место" dataDxfId="643"/>
    <tableColumn id="2" name="Борт" dataDxfId="642"/>
    <tableColumn id="3" name="Водитель" dataDxfId="641"/>
    <tableColumn id="4" name="Город" dataDxfId="640"/>
    <tableColumn id="5" name="Автомобиль" dataDxfId="639"/>
    <tableColumn id="6" name="Резина" dataDxfId="638"/>
    <tableColumn id="7" name="Заезд 1" dataDxfId="637"/>
    <tableColumn id="8" name="Заезд 2" dataDxfId="636"/>
    <tableColumn id="9" name="Заезд 3" dataDxfId="635"/>
    <tableColumn id="10" name="Заезд 4" dataDxfId="634"/>
    <tableColumn id="11" name="Штраф" dataDxfId="633"/>
    <tableColumn id="12" name="Итог" dataDxfId="632"/>
    <tableColumn id="13" name="Очки" dataDxfId="631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32" name="Таблица32" displayName="Таблица32" ref="A107:M113" totalsRowShown="0" headerRowDxfId="630" dataDxfId="629">
  <tableColumns count="13">
    <tableColumn id="1" name="Место" dataDxfId="628"/>
    <tableColumn id="2" name="Борт" dataDxfId="627"/>
    <tableColumn id="3" name="Водитель" dataDxfId="626"/>
    <tableColumn id="4" name="Город" dataDxfId="625"/>
    <tableColumn id="5" name="Автомобиль" dataDxfId="624"/>
    <tableColumn id="6" name="Резина" dataDxfId="623"/>
    <tableColumn id="7" name="Заезд 1" dataDxfId="622"/>
    <tableColumn id="8" name="Заезд 2" dataDxfId="621"/>
    <tableColumn id="9" name="Заезд 3" dataDxfId="620"/>
    <tableColumn id="10" name="Заезд 4" dataDxfId="619"/>
    <tableColumn id="11" name="Штраф" dataDxfId="618"/>
    <tableColumn id="12" name="Итог" dataDxfId="617"/>
    <tableColumn id="13" name="Очки" dataDxfId="6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3" name="Таблица23" displayName="Таблица23" ref="A92:P112" totalsRowShown="0" headerRowDxfId="1513" dataDxfId="1512">
  <sortState ref="A93:P112">
    <sortCondition descending="1" ref="O92"/>
  </sortState>
  <tableColumns count="16">
    <tableColumn id="16" name="Место" dataDxfId="1511"/>
    <tableColumn id="2" name="Борт" dataDxfId="1510"/>
    <tableColumn id="3" name="Водитель" dataDxfId="1509"/>
    <tableColumn id="4" name="Город" dataDxfId="1508"/>
    <tableColumn id="5" name="Автомобиль" dataDxfId="1507"/>
    <tableColumn id="6" name="Резина" dataDxfId="1506"/>
    <tableColumn id="7" name="I Этап" dataDxfId="1505"/>
    <tableColumn id="1" name="II Этап" dataDxfId="1504"/>
    <tableColumn id="8" name="III Этап" dataDxfId="1503"/>
    <tableColumn id="9" name="IV Этап" dataDxfId="1502"/>
    <tableColumn id="10" name="V Этап" dataDxfId="1501"/>
    <tableColumn id="11" name="VI Этап" dataDxfId="1500"/>
    <tableColumn id="12" name="VII Этап" dataDxfId="1499"/>
    <tableColumn id="13" name="VIII Этап" dataDxfId="1498"/>
    <tableColumn id="14" name="Итог" dataDxfId="1497">
      <calculatedColumnFormula>SUM(Таблица23[[#This Row],[I Этап]:[VIII Этап]])</calculatedColumnFormula>
    </tableColumn>
    <tableColumn id="15" name="Финал" dataDxfId="1496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33" name="Таблица33" displayName="Таблица33" ref="A115:M126" totalsRowShown="0" headerRowDxfId="615" dataDxfId="614">
  <tableColumns count="13">
    <tableColumn id="1" name="Место" dataDxfId="613"/>
    <tableColumn id="2" name="Борт" dataDxfId="612"/>
    <tableColumn id="3" name="Водитель" dataDxfId="611"/>
    <tableColumn id="4" name="Город" dataDxfId="610"/>
    <tableColumn id="5" name="Автомобиль" dataDxfId="609"/>
    <tableColumn id="6" name="Резина" dataDxfId="608"/>
    <tableColumn id="7" name="Заезд 1" dataDxfId="607"/>
    <tableColumn id="8" name="Заезд 2" dataDxfId="606"/>
    <tableColumn id="9" name="Заезд 3" dataDxfId="605"/>
    <tableColumn id="10" name="Заезд 4" dataDxfId="604"/>
    <tableColumn id="11" name="Штраф" dataDxfId="603"/>
    <tableColumn id="12" name="Итог" dataDxfId="602"/>
    <tableColumn id="13" name="Очки" dataDxfId="601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34" name="Таблица2735" displayName="Таблица2735" ref="A3:M103" totalsRowShown="0" headerRowDxfId="600" dataDxfId="599">
  <sortState ref="A4:M103">
    <sortCondition ref="L3:L103"/>
  </sortState>
  <tableColumns count="13">
    <tableColumn id="1" name="Место" dataDxfId="598"/>
    <tableColumn id="2" name="Борт" dataDxfId="597"/>
    <tableColumn id="3" name="Водитель" dataDxfId="596"/>
    <tableColumn id="4" name="Город" dataDxfId="595"/>
    <tableColumn id="5" name="Автомобиль" dataDxfId="594"/>
    <tableColumn id="6" name="Резина" dataDxfId="593"/>
    <tableColumn id="7" name="Заезд 1" dataDxfId="592"/>
    <tableColumn id="8" name="Заезд 2" dataDxfId="591"/>
    <tableColumn id="9" name="Заезд 3" dataDxfId="590"/>
    <tableColumn id="10" name="Заезд 4" dataDxfId="589"/>
    <tableColumn id="11" name="Штраф" dataDxfId="588"/>
    <tableColumn id="12" name="Итог" dataDxfId="587"/>
    <tableColumn id="13" name="Очки" dataDxfId="586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35" name="Таблица35" displayName="Таблица35" ref="A3:M17" totalsRowShown="0" headerRowDxfId="585">
  <tableColumns count="13">
    <tableColumn id="1" name="Место" dataDxfId="584"/>
    <tableColumn id="2" name="Борт" dataDxfId="583"/>
    <tableColumn id="3" name="Водитель" dataDxfId="582"/>
    <tableColumn id="4" name="Город" dataDxfId="581"/>
    <tableColumn id="5" name="Автомобиль" dataDxfId="580"/>
    <tableColumn id="6" name="Резина" dataDxfId="579"/>
    <tableColumn id="7" name="Заезд 1" dataDxfId="578"/>
    <tableColumn id="8" name="Заезд 2" dataDxfId="577"/>
    <tableColumn id="9" name="Заезд 3" dataDxfId="576"/>
    <tableColumn id="10" name="Заезд 4"/>
    <tableColumn id="11" name="Штраф" dataDxfId="575"/>
    <tableColumn id="12" name="Итог" dataDxfId="574"/>
    <tableColumn id="13" name="Очки" dataDxfId="573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36" name="Таблица36" displayName="Таблица36" ref="A19:M37" totalsRowShown="0" headerRowDxfId="572" dataDxfId="571">
  <tableColumns count="13">
    <tableColumn id="1" name="Место" dataDxfId="570"/>
    <tableColumn id="2" name="Борт" dataDxfId="569"/>
    <tableColumn id="3" name="Водитель" dataDxfId="568"/>
    <tableColumn id="4" name="Город" dataDxfId="567"/>
    <tableColumn id="5" name="Автомобиль" dataDxfId="566"/>
    <tableColumn id="6" name="Резина" dataDxfId="565"/>
    <tableColumn id="7" name="Заезд 1" dataDxfId="564"/>
    <tableColumn id="8" name="Заезд 2" dataDxfId="563"/>
    <tableColumn id="9" name="Заезд 3" dataDxfId="562"/>
    <tableColumn id="10" name="Заезд 4" dataDxfId="561"/>
    <tableColumn id="11" name="Штраф" dataDxfId="560"/>
    <tableColumn id="12" name="Итог" dataDxfId="559"/>
    <tableColumn id="13" name="Очки" dataDxfId="558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37" name="Таблица37" displayName="Таблица37" ref="A39:M62" totalsRowShown="0" headerRowDxfId="557">
  <tableColumns count="13">
    <tableColumn id="1" name="Место" dataDxfId="556"/>
    <tableColumn id="2" name="Борт" dataDxfId="555"/>
    <tableColumn id="3" name="Водитель" dataDxfId="554"/>
    <tableColumn id="4" name="Город" dataDxfId="553"/>
    <tableColumn id="5" name="Автомобиль" dataDxfId="552"/>
    <tableColumn id="6" name="Резина" dataDxfId="551"/>
    <tableColumn id="7" name="Заезд 1"/>
    <tableColumn id="8" name="Заезд 2" dataDxfId="550"/>
    <tableColumn id="9" name="Заезд 3"/>
    <tableColumn id="10" name="Заезд 4"/>
    <tableColumn id="11" name="Штраф" dataDxfId="549"/>
    <tableColumn id="12" name="Итог" dataDxfId="548"/>
    <tableColumn id="13" name="Очки" dataDxfId="547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38" name="Таблица38" displayName="Таблица38" ref="A64:M83" totalsRowShown="0" headerRowDxfId="546">
  <tableColumns count="13">
    <tableColumn id="1" name="Место" dataDxfId="545"/>
    <tableColumn id="2" name="Борт" dataDxfId="544"/>
    <tableColumn id="3" name="Водитель" dataDxfId="543"/>
    <tableColumn id="4" name="Город" dataDxfId="542"/>
    <tableColumn id="5" name="Автомобиль" dataDxfId="541"/>
    <tableColumn id="6" name="Резина" dataDxfId="540"/>
    <tableColumn id="7" name="Заезд 1"/>
    <tableColumn id="8" name="Заезд 2"/>
    <tableColumn id="9" name="Заезд 3" dataDxfId="539"/>
    <tableColumn id="10" name="Заезд 4" dataDxfId="538"/>
    <tableColumn id="11" name="Штраф" dataDxfId="537"/>
    <tableColumn id="12" name="Итог" dataDxfId="536"/>
    <tableColumn id="13" name="Очки" dataDxfId="535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39" name="Таблица39" displayName="Таблица39" ref="A85:M98" totalsRowShown="0" headerRowDxfId="534" dataDxfId="533">
  <tableColumns count="13">
    <tableColumn id="1" name="Место" dataDxfId="532"/>
    <tableColumn id="2" name="Борт" dataDxfId="531"/>
    <tableColumn id="3" name="Водитель" dataDxfId="530"/>
    <tableColumn id="4" name="Город" dataDxfId="529"/>
    <tableColumn id="5" name="Автомобиль" dataDxfId="528"/>
    <tableColumn id="6" name="Резина" dataDxfId="527"/>
    <tableColumn id="7" name="Заезд 1" dataDxfId="526"/>
    <tableColumn id="8" name="Заезд 2" dataDxfId="525"/>
    <tableColumn id="9" name="Заезд 3" dataDxfId="524"/>
    <tableColumn id="10" name="Заезд 4" dataDxfId="523"/>
    <tableColumn id="11" name="Штраф" dataDxfId="522"/>
    <tableColumn id="12" name="Итог" dataDxfId="521"/>
    <tableColumn id="13" name="Очки" dataDxfId="520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40" name="Таблица40" displayName="Таблица40" ref="A100:M104" totalsRowShown="0" headerRowDxfId="519">
  <tableColumns count="13">
    <tableColumn id="1" name="Место" dataDxfId="518"/>
    <tableColumn id="2" name="Борт" dataDxfId="517"/>
    <tableColumn id="3" name="Водитель" dataDxfId="516"/>
    <tableColumn id="4" name="Город" dataDxfId="515"/>
    <tableColumn id="5" name="Автомобиль" dataDxfId="514"/>
    <tableColumn id="6" name="Резина" dataDxfId="513"/>
    <tableColumn id="7" name="Заезд 1"/>
    <tableColumn id="8" name="Заезд 2"/>
    <tableColumn id="9" name="Заезд 3"/>
    <tableColumn id="10" name="Заезд 4"/>
    <tableColumn id="11" name="Штраф" dataDxfId="512"/>
    <tableColumn id="12" name="Итог" dataDxfId="511"/>
    <tableColumn id="13" name="Очки" dataDxfId="510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41" name="Таблица41" displayName="Таблица41" ref="A106:M122" totalsRowShown="0" headerRowDxfId="509" dataDxfId="508">
  <tableColumns count="13">
    <tableColumn id="1" name="Место" dataDxfId="507"/>
    <tableColumn id="2" name="Борт" dataDxfId="506"/>
    <tableColumn id="3" name="Водитель" dataDxfId="505"/>
    <tableColumn id="4" name="Город" dataDxfId="504"/>
    <tableColumn id="5" name="Автомобиль" dataDxfId="503"/>
    <tableColumn id="6" name="Резина" dataDxfId="502"/>
    <tableColumn id="7" name="Заезд 1" dataDxfId="501"/>
    <tableColumn id="8" name="Заезд 2" dataDxfId="500"/>
    <tableColumn id="9" name="Заезд 3" dataDxfId="499"/>
    <tableColumn id="10" name="Заезд 4" dataDxfId="498"/>
    <tableColumn id="11" name="Штраф" dataDxfId="497"/>
    <tableColumn id="12" name="Итог" dataDxfId="496"/>
    <tableColumn id="13" name="Очки" dataDxfId="495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48" name="Таблица3549" displayName="Таблица3549" ref="A2:M93" totalsRowShown="0" headerRowDxfId="494">
  <sortState ref="A3:L93">
    <sortCondition ref="L2:L93"/>
  </sortState>
  <tableColumns count="13">
    <tableColumn id="1" name="Место" dataDxfId="493"/>
    <tableColumn id="2" name="Борт" dataDxfId="492"/>
    <tableColumn id="3" name="Водитель" dataDxfId="491"/>
    <tableColumn id="4" name="Город" dataDxfId="490"/>
    <tableColumn id="5" name="Автомобиль" dataDxfId="489"/>
    <tableColumn id="6" name="Резина" dataDxfId="488"/>
    <tableColumn id="7" name="Заезд 1" dataDxfId="487"/>
    <tableColumn id="8" name="Заезд 2" dataDxfId="486"/>
    <tableColumn id="9" name="Заезд 3" dataDxfId="485"/>
    <tableColumn id="10" name="Заезд 4"/>
    <tableColumn id="11" name="Штраф" dataDxfId="484"/>
    <tableColumn id="12" name="Итог" dataDxfId="483"/>
    <tableColumn id="13" name="Очки" dataDxfId="48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" name="Таблица24" displayName="Таблица24" ref="A114:P125" totalsRowShown="0" headerRowDxfId="1495" dataDxfId="1494">
  <sortState ref="A115:P125">
    <sortCondition descending="1" ref="O114"/>
  </sortState>
  <tableColumns count="16">
    <tableColumn id="16" name="Место" dataDxfId="1493"/>
    <tableColumn id="2" name="Борт" dataDxfId="1492"/>
    <tableColumn id="3" name="Водитель" dataDxfId="1491"/>
    <tableColumn id="4" name="Город" dataDxfId="1490"/>
    <tableColumn id="5" name="Автомобиль" dataDxfId="1489"/>
    <tableColumn id="6" name="Резина" dataDxfId="1488"/>
    <tableColumn id="7" name="I Этап" dataDxfId="1487"/>
    <tableColumn id="1" name="II Этап" dataDxfId="1486"/>
    <tableColumn id="8" name="III Этап" dataDxfId="1485"/>
    <tableColumn id="9" name="IV Этап" dataDxfId="1484"/>
    <tableColumn id="10" name="V Этап" dataDxfId="1483"/>
    <tableColumn id="11" name="VI Этап" dataDxfId="1482"/>
    <tableColumn id="12" name="VII Этап" dataDxfId="1481"/>
    <tableColumn id="13" name="VIII Этап" dataDxfId="1480"/>
    <tableColumn id="14" name="Итог" dataDxfId="1479">
      <calculatedColumnFormula>SUM(Таблица24[[#This Row],[I Этап]:[VIII Этап]])</calculatedColumnFormula>
    </tableColumn>
    <tableColumn id="15" name="Финал" dataDxfId="1478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42" name="Таблица42" displayName="Таблица42" ref="A3:M18" totalsRowShown="0" headerRowDxfId="481" dataDxfId="480">
  <tableColumns count="13">
    <tableColumn id="1" name="Место" dataDxfId="479"/>
    <tableColumn id="2" name="Борт" dataDxfId="478"/>
    <tableColumn id="3" name="Водитель" dataDxfId="477"/>
    <tableColumn id="4" name="Город" dataDxfId="476"/>
    <tableColumn id="5" name="Автомобиль" dataDxfId="475"/>
    <tableColumn id="6" name="Резина" dataDxfId="474"/>
    <tableColumn id="7" name="Заезд 1" dataDxfId="473"/>
    <tableColumn id="8" name="Заезд 2" dataDxfId="472"/>
    <tableColumn id="9" name="Заезд 3" dataDxfId="471"/>
    <tableColumn id="10" name="Заезд 4" dataDxfId="470"/>
    <tableColumn id="11" name="Штраф" dataDxfId="469"/>
    <tableColumn id="12" name="Итог" dataDxfId="468"/>
    <tableColumn id="13" name="Очки" dataDxfId="467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43" name="Таблица43" displayName="Таблица43" ref="A20:M41" totalsRowShown="0" headerRowDxfId="466">
  <tableColumns count="13">
    <tableColumn id="1" name="Место" dataDxfId="465"/>
    <tableColumn id="2" name="Борт" dataDxfId="464"/>
    <tableColumn id="3" name="Водитель" dataDxfId="463"/>
    <tableColumn id="4" name="Город" dataDxfId="462"/>
    <tableColumn id="5" name="Автомобиль" dataDxfId="461"/>
    <tableColumn id="6" name="Резина" dataDxfId="460"/>
    <tableColumn id="7" name="Заезд 1"/>
    <tableColumn id="8" name="Заезд 2"/>
    <tableColumn id="9" name="Заезд 3"/>
    <tableColumn id="10" name="Заезд 4" dataDxfId="459"/>
    <tableColumn id="11" name="Штраф" dataDxfId="458"/>
    <tableColumn id="12" name="Итог" dataDxfId="457"/>
    <tableColumn id="13" name="Очки" dataDxfId="456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44" name="Таблица44" displayName="Таблица44" ref="A43:M63" totalsRowShown="0" headerRowDxfId="455" dataDxfId="454">
  <tableColumns count="13">
    <tableColumn id="1" name="Место" dataDxfId="453"/>
    <tableColumn id="2" name="Борт" dataDxfId="452"/>
    <tableColumn id="3" name="Водитель" dataDxfId="451"/>
    <tableColumn id="4" name="Город" dataDxfId="450"/>
    <tableColumn id="5" name="Автомобиль" dataDxfId="449"/>
    <tableColumn id="6" name="Резина" dataDxfId="448"/>
    <tableColumn id="7" name="Заезд 1" dataDxfId="447"/>
    <tableColumn id="8" name="Заезд 2" dataDxfId="446"/>
    <tableColumn id="9" name="Заезд 3" dataDxfId="445"/>
    <tableColumn id="10" name="Заезд 4" dataDxfId="444"/>
    <tableColumn id="11" name="Штраф" dataDxfId="443"/>
    <tableColumn id="12" name="Итог" dataDxfId="442"/>
    <tableColumn id="13" name="Очки" dataDxfId="441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45" name="Таблица45" displayName="Таблица45" ref="A65:M82" totalsRowShown="0" headerRowDxfId="440">
  <tableColumns count="13">
    <tableColumn id="1" name="Место" dataDxfId="439"/>
    <tableColumn id="2" name="Борт" dataDxfId="438"/>
    <tableColumn id="3" name="Водитель" dataDxfId="437"/>
    <tableColumn id="4" name="Город" dataDxfId="436"/>
    <tableColumn id="5" name="Автомобиль" dataDxfId="435"/>
    <tableColumn id="6" name="Резина" dataDxfId="434"/>
    <tableColumn id="7" name="Заезд 1" dataDxfId="433"/>
    <tableColumn id="8" name="Заезд 2" dataDxfId="432"/>
    <tableColumn id="9" name="Заезд 3" dataDxfId="431"/>
    <tableColumn id="10" name="Заезд 4" dataDxfId="430"/>
    <tableColumn id="11" name="Штраф" dataDxfId="429"/>
    <tableColumn id="12" name="Итог" dataDxfId="428"/>
    <tableColumn id="13" name="Очки" dataDxfId="427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46" name="Таблица46" displayName="Таблица46" ref="A84:M91" totalsRowShown="0" headerRowDxfId="426" dataDxfId="425">
  <tableColumns count="13">
    <tableColumn id="1" name="Место" dataDxfId="424"/>
    <tableColumn id="2" name="Борт" dataDxfId="423"/>
    <tableColumn id="3" name="Водитель" dataDxfId="422"/>
    <tableColumn id="4" name="Город" dataDxfId="421"/>
    <tableColumn id="5" name="Автомобиль" dataDxfId="420"/>
    <tableColumn id="6" name="Резина" dataDxfId="419"/>
    <tableColumn id="7" name="Заезд 1" dataDxfId="418"/>
    <tableColumn id="8" name="Заезд 2" dataDxfId="417"/>
    <tableColumn id="9" name="Заезд 3" dataDxfId="416"/>
    <tableColumn id="10" name="Заезд 4" dataDxfId="415"/>
    <tableColumn id="11" name="Штраф" dataDxfId="414"/>
    <tableColumn id="12" name="Итог" dataDxfId="413"/>
    <tableColumn id="13" name="Очки" dataDxfId="412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47" name="Таблица47" displayName="Таблица47" ref="A93:M97" totalsRowShown="0" headerRowDxfId="411">
  <tableColumns count="13">
    <tableColumn id="1" name="Место" dataDxfId="410"/>
    <tableColumn id="2" name="Борт" dataDxfId="409"/>
    <tableColumn id="3" name="Водитель" dataDxfId="408"/>
    <tableColumn id="4" name="Город" dataDxfId="407"/>
    <tableColumn id="5" name="Автомобиль" dataDxfId="406"/>
    <tableColumn id="6" name="Резина" dataDxfId="405"/>
    <tableColumn id="7" name="Заезд 1"/>
    <tableColumn id="8" name="Заезд 2"/>
    <tableColumn id="9" name="Заезд 3"/>
    <tableColumn id="10" name="Заезд 4"/>
    <tableColumn id="11" name="Штраф" dataDxfId="404"/>
    <tableColumn id="12" name="Итог" dataDxfId="403"/>
    <tableColumn id="13" name="Очки" dataDxfId="402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49" name="Таблица49" displayName="Таблица49" ref="A99:M116" totalsRowShown="0" headerRowDxfId="401">
  <tableColumns count="13">
    <tableColumn id="1" name="Место" dataDxfId="400"/>
    <tableColumn id="2" name="Борт" dataDxfId="399"/>
    <tableColumn id="3" name="Водитель" dataDxfId="398"/>
    <tableColumn id="4" name="Город" dataDxfId="397"/>
    <tableColumn id="5" name="Автомобиль" dataDxfId="396"/>
    <tableColumn id="6" name="Резина" dataDxfId="395"/>
    <tableColumn id="7" name="Заезд 1" dataDxfId="394"/>
    <tableColumn id="8" name="Заезд 2" dataDxfId="393"/>
    <tableColumn id="9" name="Заезд 3"/>
    <tableColumn id="10" name="Заезд 4"/>
    <tableColumn id="11" name="Штраф" dataDxfId="392"/>
    <tableColumn id="12" name="Итог" dataDxfId="391"/>
    <tableColumn id="13" name="Очки" dataDxfId="390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50" name="Таблица4251" displayName="Таблица4251" ref="A2:M86" totalsRowShown="0" headerRowDxfId="389" dataDxfId="388">
  <sortState ref="A4:M87">
    <sortCondition ref="L3"/>
  </sortState>
  <tableColumns count="13">
    <tableColumn id="1" name="Место" dataDxfId="387"/>
    <tableColumn id="2" name="Борт" dataDxfId="386"/>
    <tableColumn id="3" name="Водитель" dataDxfId="385"/>
    <tableColumn id="4" name="Город" dataDxfId="384"/>
    <tableColumn id="5" name="Автомобиль" dataDxfId="383"/>
    <tableColumn id="6" name="Резина" dataDxfId="382"/>
    <tableColumn id="7" name="Заезд 1" dataDxfId="381"/>
    <tableColumn id="8" name="Заезд 2" dataDxfId="380"/>
    <tableColumn id="9" name="Заезд 3" dataDxfId="379"/>
    <tableColumn id="10" name="Заезд 4" dataDxfId="378"/>
    <tableColumn id="11" name="Штраф" dataDxfId="377"/>
    <tableColumn id="12" name="Итог" dataDxfId="376"/>
    <tableColumn id="13" name="Очки" dataDxfId="375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51" name="Таблица51" displayName="Таблица51" ref="A3:M20" totalsRowShown="0" headerRowDxfId="374">
  <tableColumns count="13">
    <tableColumn id="1" name="Место" dataDxfId="373"/>
    <tableColumn id="2" name="Борт" dataDxfId="372"/>
    <tableColumn id="3" name="Водитель" dataDxfId="371"/>
    <tableColumn id="4" name="Город" dataDxfId="370"/>
    <tableColumn id="5" name="Автомобиль" dataDxfId="369"/>
    <tableColumn id="6" name="Резина" dataDxfId="368"/>
    <tableColumn id="7" name="Заезд 1"/>
    <tableColumn id="8" name="Заезд 2"/>
    <tableColumn id="9" name="Заезд 3"/>
    <tableColumn id="10" name="Заезд 4"/>
    <tableColumn id="11" name="Штраф" dataDxfId="367"/>
    <tableColumn id="12" name="Итог" dataDxfId="366"/>
    <tableColumn id="13" name="Очки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52" name="Таблица52" displayName="Таблица52" ref="A22:M49" totalsRowShown="0" headerRowDxfId="365" dataDxfId="364">
  <tableColumns count="13">
    <tableColumn id="1" name="Место" dataDxfId="363"/>
    <tableColumn id="2" name="Борт" dataDxfId="362"/>
    <tableColumn id="3" name="Водитель" dataDxfId="361"/>
    <tableColumn id="4" name="Город" dataDxfId="360"/>
    <tableColumn id="5" name="Автомобиль" dataDxfId="359"/>
    <tableColumn id="6" name="Резина" dataDxfId="358"/>
    <tableColumn id="7" name="Заезд 1" dataDxfId="357"/>
    <tableColumn id="8" name="Заезд 2" dataDxfId="356"/>
    <tableColumn id="9" name="Заезд 3" dataDxfId="355"/>
    <tableColumn id="10" name="Заезд 4" dataDxfId="354"/>
    <tableColumn id="11" name="Штраф" dataDxfId="353"/>
    <tableColumn id="12" name="Итог" dataDxfId="352"/>
    <tableColumn id="13" name="Очки" dataDxfId="35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5" name="Таблица25" displayName="Таблица25" ref="A127:P150" totalsRowShown="0" headerRowDxfId="1477" dataDxfId="1476">
  <sortState ref="A128:P150">
    <sortCondition descending="1" ref="O127"/>
  </sortState>
  <tableColumns count="16">
    <tableColumn id="16" name="Место" dataDxfId="1475"/>
    <tableColumn id="2" name="Борт" dataDxfId="1474"/>
    <tableColumn id="3" name="Водитель" dataDxfId="1473"/>
    <tableColumn id="4" name="Город" dataDxfId="1472"/>
    <tableColumn id="5" name="Автомобиль" dataDxfId="1471"/>
    <tableColumn id="6" name="Резина" dataDxfId="1470"/>
    <tableColumn id="7" name="I Этап" dataDxfId="1469"/>
    <tableColumn id="1" name="II Этап" dataDxfId="1468"/>
    <tableColumn id="8" name="III Этап" dataDxfId="1467"/>
    <tableColumn id="9" name="IV Этап" dataDxfId="1466"/>
    <tableColumn id="10" name="V Этап" dataDxfId="1465"/>
    <tableColumn id="11" name="VI Этап" dataDxfId="1464"/>
    <tableColumn id="12" name="VII Этап" dataDxfId="1463"/>
    <tableColumn id="13" name="VIII Этап" dataDxfId="1462"/>
    <tableColumn id="14" name="Итог" dataDxfId="1461">
      <calculatedColumnFormula>SUM(Таблица25[[#This Row],[I Этап]:[VIII Этап]])</calculatedColumnFormula>
    </tableColumn>
    <tableColumn id="15" name="Финал" dataDxfId="1460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53" name="Таблица53" displayName="Таблица53" ref="A51:M75" totalsRowShown="0" headerRowDxfId="350">
  <tableColumns count="13">
    <tableColumn id="1" name="Место" dataDxfId="349"/>
    <tableColumn id="2" name="Борт" dataDxfId="348"/>
    <tableColumn id="3" name="Водитель" dataDxfId="347"/>
    <tableColumn id="4" name="Город" dataDxfId="346"/>
    <tableColumn id="5" name="Автомобиль" dataDxfId="345"/>
    <tableColumn id="6" name="Резина" dataDxfId="344"/>
    <tableColumn id="7" name="Заезд 1" dataDxfId="343"/>
    <tableColumn id="8" name="Заезд 2"/>
    <tableColumn id="9" name="Заезд 3"/>
    <tableColumn id="10" name="Заезд 4"/>
    <tableColumn id="11" name="Штраф" dataDxfId="342"/>
    <tableColumn id="12" name="Итог" dataDxfId="341"/>
    <tableColumn id="13" name="Очки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54" name="Таблица54" displayName="Таблица54" ref="A77:M93" totalsRowShown="0" headerRowDxfId="340">
  <tableColumns count="13">
    <tableColumn id="1" name="Место" dataDxfId="339"/>
    <tableColumn id="2" name="Борт" dataDxfId="338"/>
    <tableColumn id="3" name="Водитель" dataDxfId="337"/>
    <tableColumn id="4" name="Город" dataDxfId="336"/>
    <tableColumn id="5" name="Автомобиль" dataDxfId="335"/>
    <tableColumn id="6" name="Резина" dataDxfId="334"/>
    <tableColumn id="7" name="Заезд 1"/>
    <tableColumn id="8" name="Заезд 2"/>
    <tableColumn id="9" name="Заезд 3"/>
    <tableColumn id="10" name="Заезд 4"/>
    <tableColumn id="11" name="Штраф" dataDxfId="333"/>
    <tableColumn id="12" name="Итог" dataDxfId="332"/>
    <tableColumn id="13" name="Очки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55" name="Таблица55" displayName="Таблица55" ref="A95:M103" totalsRowShown="0" headerRowDxfId="331" dataDxfId="330">
  <tableColumns count="13">
    <tableColumn id="1" name="Место" dataDxfId="329"/>
    <tableColumn id="2" name="Борт" dataDxfId="328"/>
    <tableColumn id="3" name="Водитель" dataDxfId="327"/>
    <tableColumn id="4" name="Город" dataDxfId="326"/>
    <tableColumn id="5" name="Автомобиль" dataDxfId="325"/>
    <tableColumn id="6" name="Резина" dataDxfId="324"/>
    <tableColumn id="7" name="Заезд 1" dataDxfId="323"/>
    <tableColumn id="8" name="Заезд 2" dataDxfId="322"/>
    <tableColumn id="9" name="Заезд 3" dataDxfId="321"/>
    <tableColumn id="10" name="Заезд 4" dataDxfId="320"/>
    <tableColumn id="11" name="Штраф" dataDxfId="319"/>
    <tableColumn id="12" name="Итог" dataDxfId="318"/>
    <tableColumn id="13" name="Очки" dataDxfId="317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56" name="Таблица56" displayName="Таблица56" ref="A105:M108" totalsRowShown="0" headerRowDxfId="316">
  <tableColumns count="13">
    <tableColumn id="1" name="Место" dataDxfId="315"/>
    <tableColumn id="2" name="Борт" dataDxfId="314"/>
    <tableColumn id="3" name="Водитель" dataDxfId="313"/>
    <tableColumn id="4" name="Город" dataDxfId="312"/>
    <tableColumn id="5" name="Автомобиль" dataDxfId="311"/>
    <tableColumn id="6" name="Резина" dataDxfId="310"/>
    <tableColumn id="7" name="Заезд 1"/>
    <tableColumn id="8" name="Заезд 2"/>
    <tableColumn id="9" name="Заезд 3"/>
    <tableColumn id="10" name="Заезд 4"/>
    <tableColumn id="11" name="Штраф" dataDxfId="309"/>
    <tableColumn id="12" name="Итог" dataDxfId="308"/>
    <tableColumn id="13" name="Очки" dataDxfId="307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57" name="Таблица57" displayName="Таблица57" ref="A110:M117" totalsRowShown="0" headerRowDxfId="306" dataDxfId="305">
  <tableColumns count="13">
    <tableColumn id="1" name="Место" dataDxfId="304"/>
    <tableColumn id="2" name="Борт" dataDxfId="303"/>
    <tableColumn id="3" name="Водитель" dataDxfId="302"/>
    <tableColumn id="4" name="Город" dataDxfId="301"/>
    <tableColumn id="5" name="Автомобиль" dataDxfId="300"/>
    <tableColumn id="6" name="Резина" dataDxfId="299"/>
    <tableColumn id="7" name="Заезд 1" dataDxfId="298"/>
    <tableColumn id="8" name="Заезд 2" dataDxfId="297"/>
    <tableColumn id="9" name="Заезд 3" dataDxfId="296"/>
    <tableColumn id="10" name="Заезд 4" dataDxfId="295"/>
    <tableColumn id="11" name="Штраф" dataDxfId="294"/>
    <tableColumn id="12" name="Итог" dataDxfId="293"/>
    <tableColumn id="13" name="Очки" dataDxfId="292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58" name="Таблица58" displayName="Таблица58" ref="A2:M96" totalsRowShown="0" headerRowDxfId="291" dataDxfId="290">
  <tableColumns count="13">
    <tableColumn id="1" name="Место" dataDxfId="289"/>
    <tableColumn id="2" name="Борт" dataDxfId="288"/>
    <tableColumn id="3" name="Водитель" dataDxfId="287"/>
    <tableColumn id="4" name="Город" dataDxfId="286"/>
    <tableColumn id="5" name="Автомобиль" dataDxfId="285"/>
    <tableColumn id="6" name="Резина" dataDxfId="284"/>
    <tableColumn id="7" name="Заезд 1" dataDxfId="283"/>
    <tableColumn id="8" name="Заезд 2" dataDxfId="282"/>
    <tableColumn id="9" name="Заезд 3" dataDxfId="281"/>
    <tableColumn id="10" name="Заезд 4" dataDxfId="280"/>
    <tableColumn id="11" name="Штраф" dataDxfId="279"/>
    <tableColumn id="12" name="Итог" dataDxfId="278"/>
    <tableColumn id="13" name="Очки" dataDxfId="277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60" name="Таблица60" displayName="Таблица60" ref="A3:M17" totalsRowShown="0" headerRowDxfId="276" dataDxfId="275">
  <tableColumns count="13">
    <tableColumn id="1" name="Место" dataDxfId="274"/>
    <tableColumn id="2" name="Борт" dataDxfId="273"/>
    <tableColumn id="3" name="Водитель" dataDxfId="272"/>
    <tableColumn id="4" name="Город" dataDxfId="271"/>
    <tableColumn id="5" name="Автомобиль" dataDxfId="270"/>
    <tableColumn id="6" name="Резина" dataDxfId="269"/>
    <tableColumn id="7" name="Заезд 1" dataDxfId="268"/>
    <tableColumn id="8" name="Заезд 2" dataDxfId="267"/>
    <tableColumn id="9" name="Заезд 3" dataDxfId="266"/>
    <tableColumn id="10" name="Заезд 4" dataDxfId="265"/>
    <tableColumn id="11" name="Штраф" dataDxfId="264"/>
    <tableColumn id="12" name="Итог" dataDxfId="263"/>
    <tableColumn id="13" name="Очки" dataDxfId="262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61" name="Таблица61" displayName="Таблица61" ref="A19:M41" totalsRowShown="0" headerRowDxfId="261" dataDxfId="260">
  <tableColumns count="13">
    <tableColumn id="1" name="Место" dataDxfId="259"/>
    <tableColumn id="2" name="Борт" dataDxfId="258"/>
    <tableColumn id="3" name="Водитель" dataDxfId="257"/>
    <tableColumn id="4" name="Город" dataDxfId="256"/>
    <tableColumn id="5" name="Автомобиль" dataDxfId="255"/>
    <tableColumn id="6" name="Резина" dataDxfId="254"/>
    <tableColumn id="7" name="Заезд 1" dataDxfId="253"/>
    <tableColumn id="8" name="Заезд 2" dataDxfId="252"/>
    <tableColumn id="9" name="Заезд 3" dataDxfId="251"/>
    <tableColumn id="10" name="Заезд 4" dataDxfId="250"/>
    <tableColumn id="11" name="Штраф" dataDxfId="249"/>
    <tableColumn id="12" name="Итог" dataDxfId="248"/>
    <tableColumn id="13" name="Очки" dataDxfId="247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62" name="Таблица62" displayName="Таблица62" ref="A43:M60" totalsRowShown="0" headerRowDxfId="246" dataDxfId="245">
  <tableColumns count="13">
    <tableColumn id="1" name="Место" dataDxfId="244"/>
    <tableColumn id="2" name="Борт" dataDxfId="243"/>
    <tableColumn id="3" name="Водитель" dataDxfId="242"/>
    <tableColumn id="4" name="Город" dataDxfId="241"/>
    <tableColumn id="5" name="Автомобиль" dataDxfId="240"/>
    <tableColumn id="6" name="Резина" dataDxfId="239"/>
    <tableColumn id="7" name="Заезд 1" dataDxfId="238"/>
    <tableColumn id="8" name="Заезд 2" dataDxfId="237"/>
    <tableColumn id="9" name="Заезд 3" dataDxfId="236"/>
    <tableColumn id="10" name="Заезд 4" dataDxfId="235"/>
    <tableColumn id="11" name="Штраф" dataDxfId="234"/>
    <tableColumn id="12" name="Итог" dataDxfId="233"/>
    <tableColumn id="13" name="Очки" dataDxfId="232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63" name="Таблица63" displayName="Таблица63" ref="A93:M102" totalsRowShown="0" headerRowDxfId="231" dataDxfId="230">
  <tableColumns count="13">
    <tableColumn id="1" name="Место" dataDxfId="229"/>
    <tableColumn id="2" name="Борт" dataDxfId="228"/>
    <tableColumn id="3" name="Водитель" dataDxfId="227"/>
    <tableColumn id="4" name="Город" dataDxfId="226"/>
    <tableColumn id="5" name="Автомобиль" dataDxfId="225"/>
    <tableColumn id="6" name="Резина" dataDxfId="224"/>
    <tableColumn id="7" name="Заезд 1" dataDxfId="223"/>
    <tableColumn id="8" name="Заезд 2" dataDxfId="222"/>
    <tableColumn id="9" name="Заезд 3" dataDxfId="221"/>
    <tableColumn id="10" name="Заезд 4" dataDxfId="220"/>
    <tableColumn id="11" name="Штраф" dataDxfId="219"/>
    <tableColumn id="12" name="Итог" dataDxfId="218"/>
    <tableColumn id="13" name="Очки" dataDxfId="21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9" name="Таблица2090" displayName="Таблица2090" ref="A3:P24" totalsRowShown="0" headerRowDxfId="1459" dataDxfId="1458">
  <sortState ref="A4:P24">
    <sortCondition ref="A3"/>
  </sortState>
  <tableColumns count="16">
    <tableColumn id="19" name="Место" dataDxfId="1457"/>
    <tableColumn id="2" name="Борт" dataDxfId="1456"/>
    <tableColumn id="3" name="Водитель" dataDxfId="1455"/>
    <tableColumn id="4" name="Город" dataDxfId="1454"/>
    <tableColumn id="5" name="Автомобиль" dataDxfId="1453"/>
    <tableColumn id="6" name="Резина" dataDxfId="1452"/>
    <tableColumn id="7" name="I Этап" dataDxfId="1451"/>
    <tableColumn id="8" name="II Этап" dataDxfId="1450"/>
    <tableColumn id="9" name="III Этап" dataDxfId="1449"/>
    <tableColumn id="10" name="IV Этап" dataDxfId="1448"/>
    <tableColumn id="11" name="V Этап" dataDxfId="1447"/>
    <tableColumn id="12" name="VI Этап" dataDxfId="1446"/>
    <tableColumn id="13" name="VII Этап" dataDxfId="1445"/>
    <tableColumn id="14" name="VIII Этап" dataDxfId="1444"/>
    <tableColumn id="15" name="Итог" dataDxfId="1443">
      <calculatedColumnFormula>SUM(Таблица2090[[#This Row],[I Этап]:[VIII Этап]])</calculatedColumnFormula>
    </tableColumn>
    <tableColumn id="16" name="Финал" dataDxfId="1442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id="64" name="Таблица64" displayName="Таблица64" ref="A89:M91" totalsRowShown="0" headerRowDxfId="216">
  <tableColumns count="13">
    <tableColumn id="1" name="Место" dataDxfId="215"/>
    <tableColumn id="2" name="Борт" dataDxfId="214"/>
    <tableColumn id="3" name="Водитель" dataDxfId="213"/>
    <tableColumn id="4" name="Город" dataDxfId="212"/>
    <tableColumn id="5" name="Автомобиль" dataDxfId="211"/>
    <tableColumn id="6" name="Резина" dataDxfId="210"/>
    <tableColumn id="7" name="Заезд 1"/>
    <tableColumn id="8" name="Заезд 2"/>
    <tableColumn id="9" name="Заезд 3"/>
    <tableColumn id="10" name="Заезд 4"/>
    <tableColumn id="11" name="Штраф" dataDxfId="209"/>
    <tableColumn id="12" name="Итог" dataDxfId="208"/>
    <tableColumn id="13" name="Очки" dataDxfId="207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id="65" name="Таблица65" displayName="Таблица65" ref="A81:M87" totalsRowShown="0" headerRowDxfId="206" dataDxfId="205">
  <tableColumns count="13">
    <tableColumn id="1" name="Место" dataDxfId="204"/>
    <tableColumn id="2" name="Борт" dataDxfId="203"/>
    <tableColumn id="3" name="Водитель" dataDxfId="202"/>
    <tableColumn id="4" name="Город" dataDxfId="201"/>
    <tableColumn id="5" name="Автомобиль" dataDxfId="200"/>
    <tableColumn id="6" name="Резина" dataDxfId="199"/>
    <tableColumn id="7" name="Заезд 1" dataDxfId="198"/>
    <tableColumn id="8" name="Заезд 2" dataDxfId="197"/>
    <tableColumn id="9" name="Заезд 3" dataDxfId="196"/>
    <tableColumn id="10" name="Заезд 4" dataDxfId="195"/>
    <tableColumn id="11" name="Штраф" dataDxfId="194"/>
    <tableColumn id="12" name="Итог" dataDxfId="193"/>
    <tableColumn id="13" name="Очки" dataDxfId="192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id="66" name="Таблица66" displayName="Таблица66" ref="A62:M79" totalsRowShown="0" headerRowDxfId="191" dataDxfId="190">
  <tableColumns count="13">
    <tableColumn id="1" name="Место" dataDxfId="189"/>
    <tableColumn id="2" name="Борт" dataDxfId="188"/>
    <tableColumn id="3" name="Водитель" dataDxfId="187"/>
    <tableColumn id="4" name="Город" dataDxfId="186"/>
    <tableColumn id="5" name="Автомобиль" dataDxfId="185"/>
    <tableColumn id="6" name="Резина" dataDxfId="184"/>
    <tableColumn id="7" name="Заезд 1" dataDxfId="183"/>
    <tableColumn id="8" name="Заезд 2" dataDxfId="182"/>
    <tableColumn id="9" name="Заезд 3" dataDxfId="181"/>
    <tableColumn id="10" name="Заезд 4" dataDxfId="180"/>
    <tableColumn id="11" name="Штраф" dataDxfId="179"/>
    <tableColumn id="12" name="Итог" dataDxfId="178"/>
    <tableColumn id="13" name="Очки" dataDxfId="177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id="59" name="Таблица59" displayName="Таблица59" ref="A2:M80" totalsRowShown="0" headerRowDxfId="176" dataDxfId="175">
  <sortState ref="A3:L80">
    <sortCondition ref="L2"/>
  </sortState>
  <tableColumns count="13">
    <tableColumn id="1" name="Место" dataDxfId="174"/>
    <tableColumn id="2" name="Борт" dataDxfId="173"/>
    <tableColumn id="3" name="Водитель" dataDxfId="172"/>
    <tableColumn id="4" name="Город" dataDxfId="171"/>
    <tableColumn id="5" name="Автомобиль" dataDxfId="170"/>
    <tableColumn id="6" name="Резина" dataDxfId="169"/>
    <tableColumn id="7" name="Заезд 1" dataDxfId="168"/>
    <tableColumn id="8" name="Заезд 2" dataDxfId="167"/>
    <tableColumn id="9" name="Заезд 3" dataDxfId="166"/>
    <tableColumn id="10" name="Заезд 4" dataDxfId="165"/>
    <tableColumn id="11" name="Штраф" dataDxfId="164"/>
    <tableColumn id="12" name="Итог" dataDxfId="163"/>
    <tableColumn id="13" name="Очки" dataDxfId="162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id="68" name="Таблица68" displayName="Таблица68" ref="A3:M15" totalsRowShown="0" headerRowDxfId="161" dataDxfId="160">
  <tableColumns count="13">
    <tableColumn id="1" name="Место" dataDxfId="159"/>
    <tableColumn id="2" name="Борт" dataDxfId="158"/>
    <tableColumn id="3" name="Водитель" dataDxfId="157"/>
    <tableColumn id="4" name="Город" dataDxfId="156"/>
    <tableColumn id="5" name="Автомобиль" dataDxfId="155"/>
    <tableColumn id="6" name="Резина" dataDxfId="154"/>
    <tableColumn id="7" name="Заезд 1" dataDxfId="153"/>
    <tableColumn id="8" name="Заезд 2" dataDxfId="152"/>
    <tableColumn id="9" name="Заезд 3" dataDxfId="151"/>
    <tableColumn id="10" name="Заезд 4" dataDxfId="150"/>
    <tableColumn id="11" name="Штраф" dataDxfId="149"/>
    <tableColumn id="12" name="Итог" dataDxfId="148"/>
    <tableColumn id="13" name="Очки" dataDxfId="147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id="69" name="Таблица69" displayName="Таблица69" ref="A17:M39" totalsRowShown="0" headerRowDxfId="146" dataDxfId="145">
  <tableColumns count="13">
    <tableColumn id="1" name="Место" dataDxfId="144"/>
    <tableColumn id="2" name="Борт" dataDxfId="143"/>
    <tableColumn id="3" name="Водитель" dataDxfId="142"/>
    <tableColumn id="4" name="Город" dataDxfId="141"/>
    <tableColumn id="5" name="Автомобиль" dataDxfId="140"/>
    <tableColumn id="6" name="Резина" dataDxfId="139"/>
    <tableColumn id="7" name="Заезд 1" dataDxfId="138"/>
    <tableColumn id="8" name="Заезд 2" dataDxfId="137"/>
    <tableColumn id="9" name="Заезд 3" dataDxfId="136"/>
    <tableColumn id="10" name="Заезд 4" dataDxfId="135"/>
    <tableColumn id="11" name="Штраф" dataDxfId="134"/>
    <tableColumn id="12" name="Итог" dataDxfId="133"/>
    <tableColumn id="13" name="Очки" dataDxfId="132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id="70" name="Таблица70" displayName="Таблица70" ref="A41:M56" totalsRowShown="0" headerRowDxfId="131">
  <tableColumns count="13">
    <tableColumn id="1" name="Место" dataDxfId="130"/>
    <tableColumn id="2" name="Борт" dataDxfId="129"/>
    <tableColumn id="3" name="Водитель" dataDxfId="128"/>
    <tableColumn id="4" name="Город" dataDxfId="127"/>
    <tableColumn id="5" name="Автомобиль" dataDxfId="126"/>
    <tableColumn id="6" name="Резина" dataDxfId="125"/>
    <tableColumn id="7" name="Заезд 1" dataDxfId="124"/>
    <tableColumn id="8" name="Заезд 2" dataDxfId="123"/>
    <tableColumn id="9" name="Заезд 3"/>
    <tableColumn id="10" name="Заезд 4"/>
    <tableColumn id="11" name="Штраф" dataDxfId="122"/>
    <tableColumn id="12" name="Итог" dataDxfId="121"/>
    <tableColumn id="13" name="Очки" dataDxfId="120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id="71" name="Таблица71" displayName="Таблица71" ref="A58:M70" totalsRowShown="0" headerRowDxfId="119" dataDxfId="118">
  <tableColumns count="13">
    <tableColumn id="1" name="Место" dataDxfId="117"/>
    <tableColumn id="2" name="Борт" dataDxfId="116"/>
    <tableColumn id="3" name="Водитель" dataDxfId="115"/>
    <tableColumn id="4" name="Город" dataDxfId="114"/>
    <tableColumn id="5" name="Автомобиль" dataDxfId="113"/>
    <tableColumn id="6" name="Резина" dataDxfId="112"/>
    <tableColumn id="7" name="Заезд 1" dataDxfId="111"/>
    <tableColumn id="8" name="Заезд 2" dataDxfId="110"/>
    <tableColumn id="9" name="Заезд 3" dataDxfId="109"/>
    <tableColumn id="10" name="Заезд 4" dataDxfId="108"/>
    <tableColumn id="11" name="Штраф" dataDxfId="107"/>
    <tableColumn id="12" name="Итог" dataDxfId="106"/>
    <tableColumn id="13" name="Очки" dataDxfId="105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id="72" name="Таблица72" displayName="Таблица72" ref="A72:M80" totalsRowShown="0" headerRowDxfId="104" dataDxfId="103">
  <tableColumns count="13">
    <tableColumn id="1" name="Место" dataDxfId="102"/>
    <tableColumn id="2" name="Борт" dataDxfId="101"/>
    <tableColumn id="3" name="Водитель" dataDxfId="100"/>
    <tableColumn id="4" name="Город" dataDxfId="99"/>
    <tableColumn id="5" name="Автомобиль" dataDxfId="98"/>
    <tableColumn id="6" name="Резина" dataDxfId="97"/>
    <tableColumn id="7" name="Заезд 1" dataDxfId="96"/>
    <tableColumn id="8" name="Заезд 2" dataDxfId="95"/>
    <tableColumn id="9" name="Заезд 3" dataDxfId="94"/>
    <tableColumn id="10" name="Заезд 4" dataDxfId="93"/>
    <tableColumn id="11" name="Штраф" dataDxfId="92"/>
    <tableColumn id="12" name="Итог" dataDxfId="91"/>
    <tableColumn id="13" name="Очки" dataDxfId="90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id="73" name="Таблица73" displayName="Таблица73" ref="A82:M83" totalsRowShown="0" headerRowDxfId="89" dataDxfId="88">
  <tableColumns count="13">
    <tableColumn id="1" name="Место" dataDxfId="87"/>
    <tableColumn id="2" name="Борт" dataDxfId="86"/>
    <tableColumn id="3" name="Водитель" dataDxfId="85"/>
    <tableColumn id="4" name="Город" dataDxfId="84"/>
    <tableColumn id="5" name="Автомобиль" dataDxfId="83"/>
    <tableColumn id="6" name="Резина" dataDxfId="82"/>
    <tableColumn id="7" name="Заезд 1" dataDxfId="81"/>
    <tableColumn id="8" name="Заезд 2" dataDxfId="80"/>
    <tableColumn id="9" name="Заезд 3" dataDxfId="79"/>
    <tableColumn id="10" name="Заезд 4" dataDxfId="78"/>
    <tableColumn id="11" name="Штраф" dataDxfId="77"/>
    <tableColumn id="12" name="Итог" dataDxfId="76"/>
    <tableColumn id="13" name="Очки" dataDxfId="7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2.xml"/><Relationship Id="rId3" Type="http://schemas.openxmlformats.org/officeDocument/2006/relationships/table" Target="../tables/table47.xml"/><Relationship Id="rId7" Type="http://schemas.openxmlformats.org/officeDocument/2006/relationships/table" Target="../tables/table51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50.xml"/><Relationship Id="rId5" Type="http://schemas.openxmlformats.org/officeDocument/2006/relationships/table" Target="../tables/table49.xml"/><Relationship Id="rId4" Type="http://schemas.openxmlformats.org/officeDocument/2006/relationships/table" Target="../tables/table4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0.xml"/><Relationship Id="rId3" Type="http://schemas.openxmlformats.org/officeDocument/2006/relationships/table" Target="../tables/table55.xml"/><Relationship Id="rId7" Type="http://schemas.openxmlformats.org/officeDocument/2006/relationships/table" Target="../tables/table59.xml"/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58.xml"/><Relationship Id="rId5" Type="http://schemas.openxmlformats.org/officeDocument/2006/relationships/table" Target="../tables/table57.xml"/><Relationship Id="rId4" Type="http://schemas.openxmlformats.org/officeDocument/2006/relationships/table" Target="../tables/table5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8.xml"/><Relationship Id="rId3" Type="http://schemas.openxmlformats.org/officeDocument/2006/relationships/table" Target="../tables/table63.xml"/><Relationship Id="rId7" Type="http://schemas.openxmlformats.org/officeDocument/2006/relationships/table" Target="../tables/table67.xml"/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66.xml"/><Relationship Id="rId5" Type="http://schemas.openxmlformats.org/officeDocument/2006/relationships/table" Target="../tables/table65.xml"/><Relationship Id="rId4" Type="http://schemas.openxmlformats.org/officeDocument/2006/relationships/table" Target="../tables/table6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9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6.xml"/><Relationship Id="rId3" Type="http://schemas.openxmlformats.org/officeDocument/2006/relationships/table" Target="../tables/table71.xml"/><Relationship Id="rId7" Type="http://schemas.openxmlformats.org/officeDocument/2006/relationships/table" Target="../tables/table75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74.xml"/><Relationship Id="rId5" Type="http://schemas.openxmlformats.org/officeDocument/2006/relationships/table" Target="../tables/table73.xml"/><Relationship Id="rId4" Type="http://schemas.openxmlformats.org/officeDocument/2006/relationships/table" Target="../tables/table7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7" Type="http://schemas.openxmlformats.org/officeDocument/2006/relationships/table" Target="../tables/table84.xml"/><Relationship Id="rId2" Type="http://schemas.openxmlformats.org/officeDocument/2006/relationships/table" Target="../tables/table79.xml"/><Relationship Id="rId1" Type="http://schemas.openxmlformats.org/officeDocument/2006/relationships/table" Target="../tables/table78.xml"/><Relationship Id="rId6" Type="http://schemas.openxmlformats.org/officeDocument/2006/relationships/table" Target="../tables/table83.xml"/><Relationship Id="rId5" Type="http://schemas.openxmlformats.org/officeDocument/2006/relationships/table" Target="../tables/table82.xml"/><Relationship Id="rId4" Type="http://schemas.openxmlformats.org/officeDocument/2006/relationships/table" Target="../tables/table8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8.xml"/><Relationship Id="rId7" Type="http://schemas.openxmlformats.org/officeDocument/2006/relationships/table" Target="../tables/table92.xml"/><Relationship Id="rId2" Type="http://schemas.openxmlformats.org/officeDocument/2006/relationships/table" Target="../tables/table87.xml"/><Relationship Id="rId1" Type="http://schemas.openxmlformats.org/officeDocument/2006/relationships/table" Target="../tables/table86.xml"/><Relationship Id="rId6" Type="http://schemas.openxmlformats.org/officeDocument/2006/relationships/table" Target="../tables/table91.xml"/><Relationship Id="rId5" Type="http://schemas.openxmlformats.org/officeDocument/2006/relationships/table" Target="../tables/table90.xml"/><Relationship Id="rId4" Type="http://schemas.openxmlformats.org/officeDocument/2006/relationships/table" Target="../tables/table8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6.xml"/><Relationship Id="rId7" Type="http://schemas.openxmlformats.org/officeDocument/2006/relationships/table" Target="../tables/table100.xml"/><Relationship Id="rId2" Type="http://schemas.openxmlformats.org/officeDocument/2006/relationships/table" Target="../tables/table95.xml"/><Relationship Id="rId1" Type="http://schemas.openxmlformats.org/officeDocument/2006/relationships/table" Target="../tables/table94.xml"/><Relationship Id="rId6" Type="http://schemas.openxmlformats.org/officeDocument/2006/relationships/table" Target="../tables/table99.xml"/><Relationship Id="rId5" Type="http://schemas.openxmlformats.org/officeDocument/2006/relationships/table" Target="../tables/table98.xml"/><Relationship Id="rId4" Type="http://schemas.openxmlformats.org/officeDocument/2006/relationships/table" Target="../tables/table9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3.xml"/><Relationship Id="rId2" Type="http://schemas.openxmlformats.org/officeDocument/2006/relationships/table" Target="../tables/table102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06.xml"/><Relationship Id="rId5" Type="http://schemas.openxmlformats.org/officeDocument/2006/relationships/table" Target="../tables/table105.xml"/><Relationship Id="rId4" Type="http://schemas.openxmlformats.org/officeDocument/2006/relationships/table" Target="../tables/table10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7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9.xml"/><Relationship Id="rId3" Type="http://schemas.openxmlformats.org/officeDocument/2006/relationships/table" Target="../tables/table24.xml"/><Relationship Id="rId7" Type="http://schemas.openxmlformats.org/officeDocument/2006/relationships/table" Target="../tables/table28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7.xml"/><Relationship Id="rId5" Type="http://schemas.openxmlformats.org/officeDocument/2006/relationships/table" Target="../tables/table26.xml"/><Relationship Id="rId4" Type="http://schemas.openxmlformats.org/officeDocument/2006/relationships/table" Target="../tables/table2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3" Type="http://schemas.openxmlformats.org/officeDocument/2006/relationships/table" Target="../tables/table39.xml"/><Relationship Id="rId7" Type="http://schemas.openxmlformats.org/officeDocument/2006/relationships/table" Target="../tables/table43.xml"/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42.xml"/><Relationship Id="rId5" Type="http://schemas.openxmlformats.org/officeDocument/2006/relationships/table" Target="../tables/table41.xml"/><Relationship Id="rId4" Type="http://schemas.openxmlformats.org/officeDocument/2006/relationships/table" Target="../tables/table4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5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2" width="9.140625" style="1" customWidth="1"/>
    <col min="3" max="3" width="24.28515625" style="17" customWidth="1"/>
    <col min="4" max="4" width="24.28515625" style="17" hidden="1" customWidth="1"/>
    <col min="5" max="5" width="18.5703125" style="17" customWidth="1"/>
    <col min="6" max="6" width="30" style="17" customWidth="1"/>
    <col min="7" max="7" width="31.42578125" style="17" customWidth="1"/>
    <col min="8" max="16384" width="9.140625" style="1"/>
  </cols>
  <sheetData>
    <row r="1" spans="1:8" ht="15.75" x14ac:dyDescent="0.25">
      <c r="A1" s="2" t="s">
        <v>86</v>
      </c>
      <c r="B1" s="3" t="s">
        <v>368</v>
      </c>
      <c r="C1" s="16" t="s">
        <v>0</v>
      </c>
      <c r="D1" s="16" t="s">
        <v>417</v>
      </c>
      <c r="E1" s="16" t="s">
        <v>1</v>
      </c>
      <c r="F1" s="16" t="s">
        <v>2</v>
      </c>
      <c r="G1" s="16" t="s">
        <v>3</v>
      </c>
      <c r="H1" s="2" t="s">
        <v>2829</v>
      </c>
    </row>
    <row r="2" spans="1:8" x14ac:dyDescent="0.25">
      <c r="A2" s="1">
        <v>1</v>
      </c>
      <c r="B2" s="1">
        <v>1</v>
      </c>
      <c r="C2" s="17" t="s">
        <v>28</v>
      </c>
      <c r="E2" s="17" t="s">
        <v>17</v>
      </c>
      <c r="F2" s="17" t="s">
        <v>2622</v>
      </c>
      <c r="G2" s="17" t="s">
        <v>15</v>
      </c>
      <c r="H2" s="45"/>
    </row>
    <row r="3" spans="1:8" x14ac:dyDescent="0.25">
      <c r="A3" s="1">
        <v>2</v>
      </c>
      <c r="B3" s="1" t="s">
        <v>148</v>
      </c>
      <c r="C3" s="17" t="s">
        <v>214</v>
      </c>
      <c r="E3" s="17" t="s">
        <v>17</v>
      </c>
      <c r="F3" s="17" t="s">
        <v>35</v>
      </c>
      <c r="G3" s="18" t="s">
        <v>40</v>
      </c>
      <c r="H3" s="45"/>
    </row>
    <row r="4" spans="1:8" x14ac:dyDescent="0.25">
      <c r="A4" s="1">
        <v>3</v>
      </c>
      <c r="B4" s="1">
        <v>2</v>
      </c>
      <c r="C4" s="17" t="s">
        <v>16</v>
      </c>
      <c r="E4" s="17" t="s">
        <v>17</v>
      </c>
      <c r="F4" s="17" t="s">
        <v>18</v>
      </c>
      <c r="G4" s="17" t="s">
        <v>15</v>
      </c>
      <c r="H4" s="45">
        <v>0</v>
      </c>
    </row>
    <row r="5" spans="1:8" x14ac:dyDescent="0.25">
      <c r="A5" s="1">
        <v>4</v>
      </c>
      <c r="B5" s="1">
        <v>2</v>
      </c>
      <c r="C5" s="17" t="s">
        <v>262</v>
      </c>
      <c r="E5" s="17" t="s">
        <v>17</v>
      </c>
      <c r="F5" s="19" t="s">
        <v>404</v>
      </c>
      <c r="G5" s="17" t="s">
        <v>15</v>
      </c>
      <c r="H5" s="45">
        <v>500</v>
      </c>
    </row>
    <row r="6" spans="1:8" x14ac:dyDescent="0.25">
      <c r="A6" s="1">
        <v>5</v>
      </c>
      <c r="B6" s="1" t="s">
        <v>149</v>
      </c>
      <c r="C6" s="17" t="s">
        <v>73</v>
      </c>
      <c r="E6" s="17" t="s">
        <v>17</v>
      </c>
      <c r="F6" s="17" t="s">
        <v>74</v>
      </c>
      <c r="G6" s="17" t="s">
        <v>75</v>
      </c>
      <c r="H6" s="45">
        <v>300</v>
      </c>
    </row>
    <row r="7" spans="1:8" x14ac:dyDescent="0.25">
      <c r="A7" s="1">
        <v>6</v>
      </c>
      <c r="B7" s="1">
        <v>2</v>
      </c>
      <c r="C7" s="17" t="s">
        <v>103</v>
      </c>
      <c r="E7" s="17" t="s">
        <v>104</v>
      </c>
      <c r="F7" s="17" t="s">
        <v>96</v>
      </c>
      <c r="G7" s="17" t="s">
        <v>105</v>
      </c>
      <c r="H7" s="45"/>
    </row>
    <row r="8" spans="1:8" x14ac:dyDescent="0.25">
      <c r="A8" s="1">
        <v>7</v>
      </c>
      <c r="B8" s="1">
        <v>5</v>
      </c>
      <c r="C8" s="17" t="s">
        <v>82</v>
      </c>
      <c r="E8" s="17" t="s">
        <v>17</v>
      </c>
      <c r="F8" s="17" t="s">
        <v>10</v>
      </c>
      <c r="G8" s="17" t="s">
        <v>11</v>
      </c>
      <c r="H8" s="45">
        <v>500</v>
      </c>
    </row>
    <row r="9" spans="1:8" x14ac:dyDescent="0.25">
      <c r="A9" s="1">
        <v>8</v>
      </c>
      <c r="B9" s="1">
        <v>3</v>
      </c>
      <c r="C9" s="17" t="s">
        <v>4</v>
      </c>
      <c r="E9" s="17" t="s">
        <v>5</v>
      </c>
      <c r="F9" s="17" t="s">
        <v>6</v>
      </c>
      <c r="G9" s="17" t="s">
        <v>11</v>
      </c>
      <c r="H9" s="45">
        <v>0</v>
      </c>
    </row>
    <row r="10" spans="1:8" x14ac:dyDescent="0.25">
      <c r="A10" s="1">
        <v>9</v>
      </c>
      <c r="B10" s="1">
        <v>3</v>
      </c>
      <c r="C10" s="17" t="s">
        <v>47</v>
      </c>
      <c r="E10" s="17" t="s">
        <v>17</v>
      </c>
      <c r="F10" s="17" t="s">
        <v>24</v>
      </c>
      <c r="G10" s="17" t="s">
        <v>15</v>
      </c>
      <c r="H10" s="45">
        <v>0</v>
      </c>
    </row>
    <row r="11" spans="1:8" x14ac:dyDescent="0.25">
      <c r="A11" s="1">
        <v>10</v>
      </c>
      <c r="B11" s="1">
        <v>3</v>
      </c>
      <c r="C11" s="17" t="s">
        <v>48</v>
      </c>
      <c r="E11" s="17" t="s">
        <v>17</v>
      </c>
      <c r="F11" s="17" t="s">
        <v>49</v>
      </c>
      <c r="G11" s="17" t="s">
        <v>39</v>
      </c>
      <c r="H11" s="45"/>
    </row>
    <row r="12" spans="1:8" x14ac:dyDescent="0.25">
      <c r="A12" s="1">
        <v>11</v>
      </c>
      <c r="B12" s="1">
        <v>3</v>
      </c>
      <c r="C12" s="17" t="s">
        <v>37</v>
      </c>
      <c r="E12" s="17" t="s">
        <v>17</v>
      </c>
      <c r="F12" s="17" t="s">
        <v>38</v>
      </c>
      <c r="G12" s="17" t="s">
        <v>39</v>
      </c>
      <c r="H12" s="45">
        <v>0</v>
      </c>
    </row>
    <row r="13" spans="1:8" x14ac:dyDescent="0.25">
      <c r="A13" s="1">
        <v>12</v>
      </c>
      <c r="B13" s="1">
        <v>2</v>
      </c>
      <c r="C13" s="17" t="s">
        <v>69</v>
      </c>
      <c r="E13" s="17" t="s">
        <v>17</v>
      </c>
      <c r="F13" s="17" t="s">
        <v>70</v>
      </c>
      <c r="G13" s="17" t="s">
        <v>39</v>
      </c>
      <c r="H13" s="45">
        <v>500</v>
      </c>
    </row>
    <row r="14" spans="1:8" x14ac:dyDescent="0.25">
      <c r="A14" s="1">
        <v>13</v>
      </c>
      <c r="B14" s="1">
        <v>1</v>
      </c>
      <c r="C14" s="17" t="s">
        <v>190</v>
      </c>
      <c r="E14" s="17" t="s">
        <v>17</v>
      </c>
      <c r="F14" s="17" t="s">
        <v>395</v>
      </c>
      <c r="G14" s="17" t="s">
        <v>15</v>
      </c>
      <c r="H14" s="45">
        <v>0</v>
      </c>
    </row>
    <row r="15" spans="1:8" x14ac:dyDescent="0.25">
      <c r="A15" s="1">
        <v>14</v>
      </c>
      <c r="B15" s="1">
        <v>2</v>
      </c>
      <c r="C15" s="17" t="s">
        <v>97</v>
      </c>
      <c r="E15" s="17" t="s">
        <v>17</v>
      </c>
      <c r="F15" s="17" t="s">
        <v>96</v>
      </c>
      <c r="G15" s="17" t="s">
        <v>98</v>
      </c>
      <c r="H15" s="45"/>
    </row>
    <row r="16" spans="1:8" x14ac:dyDescent="0.25">
      <c r="A16" s="1">
        <v>15</v>
      </c>
      <c r="B16" s="1" t="s">
        <v>148</v>
      </c>
      <c r="C16" s="17" t="s">
        <v>85</v>
      </c>
      <c r="E16" s="17" t="s">
        <v>17</v>
      </c>
      <c r="F16" s="17" t="s">
        <v>35</v>
      </c>
      <c r="G16" s="18" t="s">
        <v>36</v>
      </c>
      <c r="H16" s="45"/>
    </row>
    <row r="17" spans="1:8" x14ac:dyDescent="0.25">
      <c r="A17" s="1">
        <v>16</v>
      </c>
      <c r="B17" s="1">
        <v>3</v>
      </c>
      <c r="C17" s="17" t="s">
        <v>125</v>
      </c>
      <c r="E17" s="17" t="s">
        <v>17</v>
      </c>
      <c r="F17" s="17" t="s">
        <v>126</v>
      </c>
      <c r="G17" s="22" t="s">
        <v>15</v>
      </c>
      <c r="H17" s="45"/>
    </row>
    <row r="18" spans="1:8" x14ac:dyDescent="0.25">
      <c r="A18" s="1">
        <v>17</v>
      </c>
      <c r="B18" s="1">
        <v>3</v>
      </c>
      <c r="C18" s="17" t="s">
        <v>95</v>
      </c>
      <c r="E18" s="17" t="s">
        <v>17</v>
      </c>
      <c r="F18" s="17" t="s">
        <v>96</v>
      </c>
      <c r="G18" s="17" t="s">
        <v>90</v>
      </c>
      <c r="H18" s="45"/>
    </row>
    <row r="19" spans="1:8" x14ac:dyDescent="0.25">
      <c r="A19" s="1">
        <v>18</v>
      </c>
      <c r="B19" s="1">
        <v>2</v>
      </c>
      <c r="C19" s="17" t="s">
        <v>115</v>
      </c>
      <c r="E19" s="17" t="s">
        <v>17</v>
      </c>
      <c r="F19" s="17" t="s">
        <v>96</v>
      </c>
      <c r="G19" s="17" t="s">
        <v>83</v>
      </c>
      <c r="H19" s="45"/>
    </row>
    <row r="20" spans="1:8" x14ac:dyDescent="0.25">
      <c r="A20" s="1">
        <v>19</v>
      </c>
      <c r="B20" s="5">
        <v>4</v>
      </c>
      <c r="C20" s="17" t="s">
        <v>1091</v>
      </c>
      <c r="E20" s="19" t="s">
        <v>17</v>
      </c>
      <c r="F20" s="17" t="s">
        <v>35</v>
      </c>
      <c r="G20" s="18" t="s">
        <v>218</v>
      </c>
      <c r="H20" s="45"/>
    </row>
    <row r="21" spans="1:8" x14ac:dyDescent="0.25">
      <c r="A21" s="1">
        <v>20</v>
      </c>
      <c r="B21" s="1">
        <v>3</v>
      </c>
      <c r="C21" s="17" t="s">
        <v>23</v>
      </c>
      <c r="E21" s="17" t="s">
        <v>87</v>
      </c>
      <c r="F21" s="17" t="s">
        <v>24</v>
      </c>
      <c r="G21" s="17" t="s">
        <v>352</v>
      </c>
      <c r="H21" s="45"/>
    </row>
    <row r="22" spans="1:8" x14ac:dyDescent="0.25">
      <c r="A22" s="1">
        <v>21</v>
      </c>
      <c r="B22" s="1">
        <v>2</v>
      </c>
      <c r="C22" s="17" t="s">
        <v>50</v>
      </c>
      <c r="E22" s="17" t="s">
        <v>17</v>
      </c>
      <c r="F22" s="17" t="s">
        <v>51</v>
      </c>
      <c r="G22" s="17" t="s">
        <v>39</v>
      </c>
      <c r="H22" s="45">
        <v>500</v>
      </c>
    </row>
    <row r="23" spans="1:8" x14ac:dyDescent="0.25">
      <c r="A23" s="1">
        <v>22</v>
      </c>
      <c r="B23" s="1">
        <v>2</v>
      </c>
      <c r="C23" s="17" t="s">
        <v>12</v>
      </c>
      <c r="E23" s="17" t="s">
        <v>13</v>
      </c>
      <c r="F23" s="17" t="s">
        <v>14</v>
      </c>
      <c r="G23" s="17" t="s">
        <v>15</v>
      </c>
      <c r="H23" s="45"/>
    </row>
    <row r="24" spans="1:8" x14ac:dyDescent="0.25">
      <c r="A24" s="1">
        <v>23</v>
      </c>
      <c r="B24" s="1">
        <v>5</v>
      </c>
      <c r="C24" s="17" t="s">
        <v>9</v>
      </c>
      <c r="E24" s="17" t="s">
        <v>87</v>
      </c>
      <c r="F24" s="17" t="s">
        <v>10</v>
      </c>
      <c r="G24" s="17" t="s">
        <v>11</v>
      </c>
      <c r="H24" s="45">
        <v>500</v>
      </c>
    </row>
    <row r="25" spans="1:8" x14ac:dyDescent="0.25">
      <c r="A25" s="1">
        <v>24</v>
      </c>
      <c r="B25" s="1">
        <v>1</v>
      </c>
      <c r="C25" s="17" t="s">
        <v>81</v>
      </c>
      <c r="E25" s="17" t="s">
        <v>17</v>
      </c>
      <c r="F25" s="17" t="s">
        <v>423</v>
      </c>
      <c r="G25" s="17" t="s">
        <v>424</v>
      </c>
      <c r="H25" s="45"/>
    </row>
    <row r="26" spans="1:8" x14ac:dyDescent="0.25">
      <c r="A26" s="1">
        <v>25</v>
      </c>
      <c r="B26" s="1">
        <v>3</v>
      </c>
      <c r="C26" s="17" t="s">
        <v>65</v>
      </c>
      <c r="E26" s="17" t="s">
        <v>17</v>
      </c>
      <c r="F26" s="17" t="s">
        <v>66</v>
      </c>
      <c r="G26" s="17" t="s">
        <v>39</v>
      </c>
      <c r="H26" s="45"/>
    </row>
    <row r="27" spans="1:8" x14ac:dyDescent="0.25">
      <c r="A27" s="1">
        <v>26</v>
      </c>
      <c r="B27" s="1">
        <v>4</v>
      </c>
      <c r="C27" s="17" t="s">
        <v>1089</v>
      </c>
      <c r="E27" s="17" t="s">
        <v>17</v>
      </c>
      <c r="F27" s="17" t="s">
        <v>141</v>
      </c>
      <c r="G27" s="17" t="s">
        <v>1090</v>
      </c>
      <c r="H27" s="45">
        <v>500</v>
      </c>
    </row>
    <row r="28" spans="1:8" x14ac:dyDescent="0.25">
      <c r="A28" s="1">
        <v>27</v>
      </c>
      <c r="B28" s="1" t="s">
        <v>148</v>
      </c>
      <c r="C28" s="17" t="s">
        <v>130</v>
      </c>
      <c r="E28" s="17" t="s">
        <v>17</v>
      </c>
      <c r="F28" s="17" t="s">
        <v>92</v>
      </c>
      <c r="G28" s="18" t="s">
        <v>36</v>
      </c>
      <c r="H28" s="45">
        <v>300</v>
      </c>
    </row>
    <row r="29" spans="1:8" x14ac:dyDescent="0.25">
      <c r="A29" s="1">
        <v>28</v>
      </c>
      <c r="B29" s="1">
        <v>2</v>
      </c>
      <c r="C29" s="17" t="s">
        <v>53</v>
      </c>
      <c r="E29" s="17" t="s">
        <v>17</v>
      </c>
      <c r="F29" s="17" t="s">
        <v>52</v>
      </c>
      <c r="G29" s="17" t="s">
        <v>15</v>
      </c>
      <c r="H29" s="45"/>
    </row>
    <row r="30" spans="1:8" x14ac:dyDescent="0.25">
      <c r="A30" s="1">
        <v>29</v>
      </c>
      <c r="B30" s="1" t="s">
        <v>148</v>
      </c>
      <c r="C30" s="17" t="s">
        <v>205</v>
      </c>
      <c r="E30" s="17" t="s">
        <v>104</v>
      </c>
      <c r="F30" s="17" t="s">
        <v>34</v>
      </c>
      <c r="G30" s="19" t="s">
        <v>222</v>
      </c>
      <c r="H30" s="45">
        <v>0</v>
      </c>
    </row>
    <row r="31" spans="1:8" x14ac:dyDescent="0.25">
      <c r="A31" s="1">
        <v>30</v>
      </c>
      <c r="B31" s="1">
        <v>1</v>
      </c>
      <c r="C31" s="17" t="s">
        <v>127</v>
      </c>
      <c r="E31" s="17" t="s">
        <v>87</v>
      </c>
      <c r="F31" s="17" t="s">
        <v>110</v>
      </c>
      <c r="G31" s="17" t="s">
        <v>128</v>
      </c>
      <c r="H31" s="45"/>
    </row>
    <row r="32" spans="1:8" x14ac:dyDescent="0.25">
      <c r="A32" s="1">
        <v>31</v>
      </c>
      <c r="B32" s="1">
        <v>3</v>
      </c>
      <c r="C32" s="17" t="s">
        <v>1093</v>
      </c>
      <c r="E32" s="17" t="s">
        <v>17</v>
      </c>
      <c r="F32" s="17" t="s">
        <v>24</v>
      </c>
      <c r="G32" s="17" t="s">
        <v>128</v>
      </c>
      <c r="H32" s="45"/>
    </row>
    <row r="33" spans="1:8" x14ac:dyDescent="0.25">
      <c r="A33" s="1">
        <v>32</v>
      </c>
      <c r="B33" s="1">
        <v>2</v>
      </c>
      <c r="C33" s="17" t="s">
        <v>9</v>
      </c>
      <c r="E33" s="17" t="s">
        <v>87</v>
      </c>
      <c r="F33" s="17" t="s">
        <v>1095</v>
      </c>
      <c r="G33" s="17" t="s">
        <v>15</v>
      </c>
      <c r="H33" s="45"/>
    </row>
    <row r="34" spans="1:8" x14ac:dyDescent="0.25">
      <c r="A34" s="1">
        <v>33</v>
      </c>
      <c r="B34" s="1">
        <v>2</v>
      </c>
      <c r="C34" s="17" t="s">
        <v>4</v>
      </c>
      <c r="E34" s="17" t="s">
        <v>5</v>
      </c>
      <c r="F34" s="17" t="s">
        <v>18</v>
      </c>
      <c r="G34" s="17" t="s">
        <v>15</v>
      </c>
      <c r="H34" s="45">
        <v>0</v>
      </c>
    </row>
    <row r="35" spans="1:8" x14ac:dyDescent="0.25">
      <c r="A35" s="1">
        <v>34</v>
      </c>
      <c r="B35" s="1">
        <v>2</v>
      </c>
      <c r="C35" s="17" t="s">
        <v>1094</v>
      </c>
      <c r="E35" s="17" t="s">
        <v>17</v>
      </c>
      <c r="F35" s="17" t="s">
        <v>1095</v>
      </c>
      <c r="G35" s="17" t="s">
        <v>146</v>
      </c>
      <c r="H35" s="45"/>
    </row>
    <row r="36" spans="1:8" x14ac:dyDescent="0.25">
      <c r="A36" s="1">
        <v>35</v>
      </c>
      <c r="B36" s="1">
        <v>4</v>
      </c>
      <c r="C36" s="17" t="s">
        <v>193</v>
      </c>
      <c r="E36" s="17" t="s">
        <v>17</v>
      </c>
      <c r="F36" s="17" t="s">
        <v>192</v>
      </c>
      <c r="G36" s="17" t="s">
        <v>15</v>
      </c>
      <c r="H36" s="45">
        <v>500</v>
      </c>
    </row>
    <row r="37" spans="1:8" x14ac:dyDescent="0.25">
      <c r="A37" s="1">
        <v>36</v>
      </c>
      <c r="B37" s="1" t="s">
        <v>148</v>
      </c>
      <c r="C37" s="17" t="s">
        <v>1097</v>
      </c>
      <c r="E37" s="17" t="s">
        <v>17</v>
      </c>
      <c r="F37" s="17" t="s">
        <v>141</v>
      </c>
      <c r="G37" s="18" t="s">
        <v>40</v>
      </c>
      <c r="H37" s="45"/>
    </row>
    <row r="38" spans="1:8" x14ac:dyDescent="0.25">
      <c r="A38" s="1">
        <v>37</v>
      </c>
      <c r="B38" s="1">
        <v>4</v>
      </c>
      <c r="C38" s="17" t="s">
        <v>133</v>
      </c>
      <c r="E38" s="17" t="s">
        <v>17</v>
      </c>
      <c r="F38" s="17" t="s">
        <v>35</v>
      </c>
      <c r="G38" s="17" t="s">
        <v>128</v>
      </c>
      <c r="H38" s="45"/>
    </row>
    <row r="39" spans="1:8" x14ac:dyDescent="0.25">
      <c r="A39" s="1">
        <v>38</v>
      </c>
      <c r="B39" s="1">
        <v>2</v>
      </c>
      <c r="C39" s="17" t="s">
        <v>134</v>
      </c>
      <c r="E39" s="17" t="s">
        <v>17</v>
      </c>
      <c r="F39" s="17" t="s">
        <v>96</v>
      </c>
      <c r="G39" s="17" t="s">
        <v>135</v>
      </c>
      <c r="H39" s="45"/>
    </row>
    <row r="40" spans="1:8" x14ac:dyDescent="0.25">
      <c r="A40" s="1">
        <v>39</v>
      </c>
      <c r="B40" s="1">
        <v>3</v>
      </c>
      <c r="C40" s="17" t="s">
        <v>282</v>
      </c>
      <c r="E40" s="17" t="s">
        <v>17</v>
      </c>
      <c r="F40" s="17" t="s">
        <v>49</v>
      </c>
      <c r="G40" s="17" t="s">
        <v>39</v>
      </c>
      <c r="H40" s="45"/>
    </row>
    <row r="41" spans="1:8" x14ac:dyDescent="0.25">
      <c r="A41" s="1">
        <v>40</v>
      </c>
      <c r="B41" s="1">
        <v>3</v>
      </c>
      <c r="C41" s="17" t="s">
        <v>139</v>
      </c>
      <c r="E41" s="17" t="s">
        <v>17</v>
      </c>
      <c r="F41" s="17" t="s">
        <v>137</v>
      </c>
      <c r="G41" s="17" t="s">
        <v>138</v>
      </c>
      <c r="H41" s="45"/>
    </row>
    <row r="42" spans="1:8" x14ac:dyDescent="0.25">
      <c r="A42" s="1">
        <v>41</v>
      </c>
      <c r="B42" s="1">
        <v>2</v>
      </c>
      <c r="C42" s="17" t="s">
        <v>1102</v>
      </c>
      <c r="E42" s="17" t="s">
        <v>17</v>
      </c>
      <c r="F42" s="17" t="s">
        <v>1103</v>
      </c>
      <c r="G42" s="17" t="s">
        <v>1104</v>
      </c>
      <c r="H42" s="45">
        <v>600</v>
      </c>
    </row>
    <row r="43" spans="1:8" x14ac:dyDescent="0.25">
      <c r="A43" s="1">
        <v>42</v>
      </c>
      <c r="B43" s="1">
        <v>1</v>
      </c>
      <c r="C43" s="17" t="s">
        <v>147</v>
      </c>
      <c r="E43" s="17" t="s">
        <v>87</v>
      </c>
      <c r="F43" s="17" t="s">
        <v>110</v>
      </c>
      <c r="G43" s="17" t="s">
        <v>128</v>
      </c>
      <c r="H43" s="45"/>
    </row>
    <row r="44" spans="1:8" x14ac:dyDescent="0.25">
      <c r="A44" s="1">
        <v>43</v>
      </c>
      <c r="H44" s="45"/>
    </row>
    <row r="45" spans="1:8" x14ac:dyDescent="0.25">
      <c r="A45" s="1">
        <v>44</v>
      </c>
      <c r="B45" s="1">
        <v>6</v>
      </c>
      <c r="C45" s="17" t="s">
        <v>76</v>
      </c>
      <c r="E45" s="17" t="s">
        <v>17</v>
      </c>
      <c r="F45" s="17" t="s">
        <v>77</v>
      </c>
      <c r="G45" s="19" t="s">
        <v>275</v>
      </c>
      <c r="H45" s="45"/>
    </row>
    <row r="46" spans="1:8" x14ac:dyDescent="0.25">
      <c r="A46" s="1">
        <v>45</v>
      </c>
      <c r="B46" s="1">
        <v>4</v>
      </c>
      <c r="C46" s="17" t="s">
        <v>119</v>
      </c>
      <c r="E46" s="17" t="s">
        <v>17</v>
      </c>
      <c r="F46" s="17" t="s">
        <v>140</v>
      </c>
      <c r="G46" s="17" t="s">
        <v>105</v>
      </c>
      <c r="H46" s="45"/>
    </row>
    <row r="47" spans="1:8" x14ac:dyDescent="0.25">
      <c r="A47" s="1">
        <v>46</v>
      </c>
      <c r="B47" s="1">
        <v>4</v>
      </c>
      <c r="C47" s="17" t="s">
        <v>1096</v>
      </c>
      <c r="E47" s="17" t="s">
        <v>17</v>
      </c>
      <c r="F47" s="17" t="s">
        <v>92</v>
      </c>
      <c r="G47" s="17" t="s">
        <v>39</v>
      </c>
      <c r="H47" s="45">
        <v>500</v>
      </c>
    </row>
    <row r="48" spans="1:8" x14ac:dyDescent="0.25">
      <c r="A48" s="1">
        <v>47</v>
      </c>
      <c r="B48" s="5">
        <v>5</v>
      </c>
      <c r="C48" s="19" t="s">
        <v>153</v>
      </c>
      <c r="D48" s="19"/>
      <c r="E48" s="19" t="s">
        <v>17</v>
      </c>
      <c r="F48" s="19" t="s">
        <v>154</v>
      </c>
      <c r="G48" s="19" t="s">
        <v>155</v>
      </c>
      <c r="H48" s="45"/>
    </row>
    <row r="49" spans="1:8" x14ac:dyDescent="0.25">
      <c r="A49" s="1">
        <v>48</v>
      </c>
      <c r="B49" s="1">
        <v>2</v>
      </c>
      <c r="C49" s="19" t="s">
        <v>175</v>
      </c>
      <c r="D49" s="19"/>
      <c r="E49" s="17" t="s">
        <v>17</v>
      </c>
      <c r="F49" s="17" t="s">
        <v>176</v>
      </c>
      <c r="G49" s="18" t="s">
        <v>128</v>
      </c>
      <c r="H49" s="45"/>
    </row>
    <row r="50" spans="1:8" x14ac:dyDescent="0.25">
      <c r="A50" s="1">
        <v>49</v>
      </c>
      <c r="B50" s="1" t="s">
        <v>148</v>
      </c>
      <c r="C50" s="17" t="s">
        <v>33</v>
      </c>
      <c r="E50" s="17" t="s">
        <v>17</v>
      </c>
      <c r="F50" s="17" t="s">
        <v>34</v>
      </c>
      <c r="G50" s="18" t="s">
        <v>40</v>
      </c>
      <c r="H50" s="45">
        <v>300</v>
      </c>
    </row>
    <row r="51" spans="1:8" x14ac:dyDescent="0.25">
      <c r="A51" s="1">
        <v>50</v>
      </c>
      <c r="B51" s="1">
        <v>4</v>
      </c>
      <c r="C51" s="17" t="s">
        <v>108</v>
      </c>
      <c r="E51" s="17" t="s">
        <v>87</v>
      </c>
      <c r="F51" t="s">
        <v>107</v>
      </c>
      <c r="G51" s="17" t="s">
        <v>106</v>
      </c>
      <c r="H51" s="45"/>
    </row>
    <row r="52" spans="1:8" x14ac:dyDescent="0.25">
      <c r="A52" s="1">
        <v>51</v>
      </c>
      <c r="B52" s="1">
        <v>2</v>
      </c>
      <c r="C52" s="17" t="s">
        <v>156</v>
      </c>
      <c r="E52" s="17" t="s">
        <v>157</v>
      </c>
      <c r="F52" s="17" t="s">
        <v>14</v>
      </c>
      <c r="G52" s="17" t="s">
        <v>15</v>
      </c>
      <c r="H52" s="45"/>
    </row>
    <row r="53" spans="1:8" x14ac:dyDescent="0.25">
      <c r="A53" s="1">
        <v>52</v>
      </c>
      <c r="B53" s="1" t="s">
        <v>149</v>
      </c>
      <c r="C53" s="17" t="s">
        <v>54</v>
      </c>
      <c r="E53" s="17" t="s">
        <v>17</v>
      </c>
      <c r="F53" s="17" t="s">
        <v>55</v>
      </c>
      <c r="G53" s="18" t="s">
        <v>40</v>
      </c>
      <c r="H53" s="45"/>
    </row>
    <row r="54" spans="1:8" x14ac:dyDescent="0.25">
      <c r="A54" s="1">
        <v>53</v>
      </c>
      <c r="B54" s="1" t="s">
        <v>149</v>
      </c>
      <c r="C54" s="17" t="s">
        <v>263</v>
      </c>
      <c r="E54" s="17" t="s">
        <v>17</v>
      </c>
      <c r="F54" s="17" t="s">
        <v>55</v>
      </c>
      <c r="G54" s="18" t="s">
        <v>334</v>
      </c>
      <c r="H54" s="45"/>
    </row>
    <row r="55" spans="1:8" x14ac:dyDescent="0.25">
      <c r="A55" s="1">
        <v>54</v>
      </c>
      <c r="B55" s="1">
        <v>3</v>
      </c>
      <c r="C55" s="17" t="s">
        <v>71</v>
      </c>
      <c r="E55" s="17" t="s">
        <v>17</v>
      </c>
      <c r="F55" s="17" t="s">
        <v>72</v>
      </c>
      <c r="G55" s="17" t="s">
        <v>7</v>
      </c>
      <c r="H55" s="45"/>
    </row>
    <row r="56" spans="1:8" x14ac:dyDescent="0.25">
      <c r="A56" s="1">
        <v>55</v>
      </c>
      <c r="B56" s="1">
        <v>3</v>
      </c>
      <c r="C56" s="17" t="s">
        <v>145</v>
      </c>
      <c r="E56" s="17" t="s">
        <v>87</v>
      </c>
      <c r="F56" s="17" t="s">
        <v>66</v>
      </c>
      <c r="G56" s="18" t="s">
        <v>146</v>
      </c>
      <c r="H56" s="45"/>
    </row>
    <row r="57" spans="1:8" x14ac:dyDescent="0.25">
      <c r="A57" s="1">
        <v>56</v>
      </c>
      <c r="B57" s="1">
        <v>2</v>
      </c>
      <c r="C57" s="17" t="s">
        <v>1100</v>
      </c>
      <c r="E57" s="17" t="s">
        <v>17</v>
      </c>
      <c r="F57" s="17" t="s">
        <v>243</v>
      </c>
      <c r="G57" s="17" t="s">
        <v>129</v>
      </c>
      <c r="H57" s="45"/>
    </row>
    <row r="58" spans="1:8" x14ac:dyDescent="0.25">
      <c r="A58" s="1">
        <v>57</v>
      </c>
      <c r="B58" s="1">
        <v>4</v>
      </c>
      <c r="C58" s="17" t="s">
        <v>173</v>
      </c>
      <c r="E58" s="17" t="s">
        <v>17</v>
      </c>
      <c r="F58" s="17" t="s">
        <v>34</v>
      </c>
      <c r="G58" s="17" t="s">
        <v>129</v>
      </c>
      <c r="H58" s="45"/>
    </row>
    <row r="59" spans="1:8" x14ac:dyDescent="0.25">
      <c r="A59" s="1">
        <v>58</v>
      </c>
      <c r="B59" s="1">
        <v>5</v>
      </c>
      <c r="C59" s="17" t="s">
        <v>168</v>
      </c>
      <c r="E59" s="17" t="s">
        <v>17</v>
      </c>
      <c r="F59" s="17" t="s">
        <v>169</v>
      </c>
      <c r="G59" s="17" t="s">
        <v>43</v>
      </c>
      <c r="H59" s="45"/>
    </row>
    <row r="60" spans="1:8" x14ac:dyDescent="0.25">
      <c r="A60" s="1">
        <v>59</v>
      </c>
      <c r="B60" s="1">
        <v>3</v>
      </c>
      <c r="C60" s="17" t="s">
        <v>335</v>
      </c>
      <c r="E60" s="17" t="s">
        <v>17</v>
      </c>
      <c r="F60" s="17" t="s">
        <v>14</v>
      </c>
      <c r="G60" s="19" t="s">
        <v>83</v>
      </c>
      <c r="H60" s="45"/>
    </row>
    <row r="61" spans="1:8" x14ac:dyDescent="0.25">
      <c r="A61" s="1">
        <v>60</v>
      </c>
      <c r="B61" s="1">
        <v>4</v>
      </c>
      <c r="C61" s="17" t="s">
        <v>162</v>
      </c>
      <c r="E61" s="17" t="s">
        <v>20</v>
      </c>
      <c r="F61" s="17" t="s">
        <v>163</v>
      </c>
      <c r="G61" s="19" t="s">
        <v>105</v>
      </c>
      <c r="H61" s="45">
        <v>300</v>
      </c>
    </row>
    <row r="62" spans="1:8" x14ac:dyDescent="0.25">
      <c r="A62" s="1">
        <v>61</v>
      </c>
      <c r="B62" s="1">
        <v>3</v>
      </c>
      <c r="C62" s="17" t="s">
        <v>191</v>
      </c>
      <c r="E62" s="17" t="s">
        <v>17</v>
      </c>
      <c r="F62" s="17" t="s">
        <v>24</v>
      </c>
      <c r="G62" s="17" t="s">
        <v>21</v>
      </c>
      <c r="H62" s="45"/>
    </row>
    <row r="63" spans="1:8" x14ac:dyDescent="0.25">
      <c r="A63" s="1">
        <v>62</v>
      </c>
      <c r="B63" s="1" t="s">
        <v>148</v>
      </c>
      <c r="C63" s="17" t="s">
        <v>1098</v>
      </c>
      <c r="E63" s="17" t="s">
        <v>17</v>
      </c>
      <c r="F63" s="17" t="s">
        <v>141</v>
      </c>
      <c r="G63" s="18" t="s">
        <v>40</v>
      </c>
      <c r="H63" s="45"/>
    </row>
    <row r="64" spans="1:8" x14ac:dyDescent="0.25">
      <c r="A64" s="1">
        <v>63</v>
      </c>
      <c r="B64" s="1">
        <v>3</v>
      </c>
      <c r="C64" s="17" t="s">
        <v>136</v>
      </c>
      <c r="E64" s="17" t="s">
        <v>17</v>
      </c>
      <c r="F64" s="17" t="s">
        <v>137</v>
      </c>
      <c r="G64" s="17" t="s">
        <v>138</v>
      </c>
      <c r="H64" s="45">
        <v>500</v>
      </c>
    </row>
    <row r="65" spans="1:8" x14ac:dyDescent="0.25">
      <c r="A65" s="1">
        <v>64</v>
      </c>
      <c r="B65" s="1">
        <v>2</v>
      </c>
      <c r="C65" s="17" t="s">
        <v>204</v>
      </c>
      <c r="E65" s="17" t="s">
        <v>79</v>
      </c>
      <c r="F65" s="17" t="s">
        <v>51</v>
      </c>
      <c r="G65" s="17" t="s">
        <v>39</v>
      </c>
      <c r="H65" s="45"/>
    </row>
    <row r="66" spans="1:8" x14ac:dyDescent="0.25">
      <c r="A66" s="1">
        <v>65</v>
      </c>
      <c r="B66" s="1">
        <v>2</v>
      </c>
      <c r="C66" s="17" t="s">
        <v>121</v>
      </c>
      <c r="E66" s="17" t="s">
        <v>17</v>
      </c>
      <c r="F66" s="17" t="s">
        <v>122</v>
      </c>
      <c r="G66" s="17" t="s">
        <v>39</v>
      </c>
      <c r="H66" s="45">
        <v>500</v>
      </c>
    </row>
    <row r="67" spans="1:8" x14ac:dyDescent="0.25">
      <c r="A67" s="1">
        <v>66</v>
      </c>
      <c r="B67" s="1">
        <v>3</v>
      </c>
      <c r="C67" s="17" t="s">
        <v>1092</v>
      </c>
      <c r="E67" s="17" t="s">
        <v>17</v>
      </c>
      <c r="F67" s="17" t="s">
        <v>66</v>
      </c>
      <c r="G67" s="17" t="s">
        <v>39</v>
      </c>
      <c r="H67" s="45"/>
    </row>
    <row r="68" spans="1:8" x14ac:dyDescent="0.25">
      <c r="A68" s="1">
        <v>67</v>
      </c>
      <c r="B68" s="1">
        <v>5</v>
      </c>
      <c r="C68" s="17" t="s">
        <v>142</v>
      </c>
      <c r="E68" s="17" t="s">
        <v>17</v>
      </c>
      <c r="F68" s="17" t="s">
        <v>143</v>
      </c>
      <c r="G68" s="17" t="s">
        <v>144</v>
      </c>
      <c r="H68" s="45">
        <v>500</v>
      </c>
    </row>
    <row r="69" spans="1:8" x14ac:dyDescent="0.25">
      <c r="A69" s="1">
        <v>68</v>
      </c>
      <c r="B69" s="1">
        <v>4</v>
      </c>
      <c r="C69" s="17" t="s">
        <v>1099</v>
      </c>
      <c r="E69" s="17" t="s">
        <v>17</v>
      </c>
      <c r="F69" s="17" t="s">
        <v>66</v>
      </c>
      <c r="G69" s="18" t="s">
        <v>218</v>
      </c>
      <c r="H69" s="45"/>
    </row>
    <row r="70" spans="1:8" x14ac:dyDescent="0.25">
      <c r="A70" s="1">
        <v>69</v>
      </c>
      <c r="B70" s="1">
        <v>3</v>
      </c>
      <c r="C70" s="17" t="s">
        <v>84</v>
      </c>
      <c r="E70" s="17" t="s">
        <v>17</v>
      </c>
      <c r="F70" s="17" t="s">
        <v>34</v>
      </c>
      <c r="G70" s="17" t="s">
        <v>15</v>
      </c>
      <c r="H70" s="45">
        <v>500</v>
      </c>
    </row>
    <row r="71" spans="1:8" x14ac:dyDescent="0.25">
      <c r="A71" s="1">
        <v>70</v>
      </c>
      <c r="B71" s="1">
        <v>4</v>
      </c>
      <c r="C71" s="17" t="s">
        <v>25</v>
      </c>
      <c r="E71" s="17" t="s">
        <v>17</v>
      </c>
      <c r="F71" s="17" t="s">
        <v>26</v>
      </c>
      <c r="G71" s="18" t="s">
        <v>27</v>
      </c>
      <c r="H71" s="45"/>
    </row>
    <row r="72" spans="1:8" x14ac:dyDescent="0.25">
      <c r="A72" s="1">
        <v>71</v>
      </c>
      <c r="B72" s="1">
        <v>4</v>
      </c>
      <c r="C72" s="17" t="s">
        <v>217</v>
      </c>
      <c r="E72" s="17" t="s">
        <v>17</v>
      </c>
      <c r="F72" s="17" t="s">
        <v>35</v>
      </c>
      <c r="G72" s="17" t="s">
        <v>218</v>
      </c>
      <c r="H72" s="45"/>
    </row>
    <row r="73" spans="1:8" x14ac:dyDescent="0.25">
      <c r="A73" s="1">
        <v>72</v>
      </c>
      <c r="B73" s="1" t="s">
        <v>150</v>
      </c>
      <c r="C73" s="17" t="s">
        <v>219</v>
      </c>
      <c r="E73" s="17" t="s">
        <v>17</v>
      </c>
      <c r="F73" s="17" t="s">
        <v>220</v>
      </c>
      <c r="G73" s="17" t="s">
        <v>221</v>
      </c>
      <c r="H73" s="45"/>
    </row>
    <row r="74" spans="1:8" x14ac:dyDescent="0.25">
      <c r="A74" s="1">
        <v>73</v>
      </c>
      <c r="B74" s="1">
        <v>4</v>
      </c>
      <c r="C74" s="17" t="s">
        <v>2289</v>
      </c>
      <c r="E74" s="17" t="s">
        <v>2290</v>
      </c>
      <c r="F74" s="17" t="s">
        <v>66</v>
      </c>
      <c r="G74" s="19" t="s">
        <v>2291</v>
      </c>
      <c r="H74" s="45"/>
    </row>
    <row r="75" spans="1:8" x14ac:dyDescent="0.25">
      <c r="A75" s="5">
        <v>74</v>
      </c>
      <c r="B75" s="1">
        <v>5</v>
      </c>
      <c r="C75" s="17" t="s">
        <v>330</v>
      </c>
      <c r="E75" s="17" t="s">
        <v>17</v>
      </c>
      <c r="F75" s="17" t="s">
        <v>224</v>
      </c>
      <c r="G75" s="17" t="s">
        <v>43</v>
      </c>
      <c r="H75" s="45"/>
    </row>
    <row r="76" spans="1:8" x14ac:dyDescent="0.25">
      <c r="A76" s="1">
        <v>75</v>
      </c>
      <c r="B76" s="1">
        <v>5</v>
      </c>
      <c r="C76" s="17" t="s">
        <v>174</v>
      </c>
      <c r="E76" s="17" t="s">
        <v>17</v>
      </c>
      <c r="F76" s="17" t="s">
        <v>10</v>
      </c>
      <c r="G76" s="17" t="s">
        <v>11</v>
      </c>
      <c r="H76" s="45">
        <v>500</v>
      </c>
    </row>
    <row r="77" spans="1:8" x14ac:dyDescent="0.25">
      <c r="A77" s="1">
        <v>76</v>
      </c>
      <c r="B77" s="1">
        <v>2</v>
      </c>
      <c r="C77" s="17" t="s">
        <v>2308</v>
      </c>
      <c r="E77" s="17" t="s">
        <v>17</v>
      </c>
      <c r="F77" s="17" t="s">
        <v>172</v>
      </c>
      <c r="G77" s="19" t="s">
        <v>105</v>
      </c>
      <c r="H77" s="45"/>
    </row>
    <row r="78" spans="1:8" x14ac:dyDescent="0.25">
      <c r="A78" s="1">
        <v>77</v>
      </c>
      <c r="B78" s="1">
        <v>3</v>
      </c>
      <c r="C78" s="17" t="s">
        <v>108</v>
      </c>
      <c r="E78" s="17" t="s">
        <v>87</v>
      </c>
      <c r="F78" s="17" t="s">
        <v>170</v>
      </c>
      <c r="G78" s="17" t="s">
        <v>106</v>
      </c>
      <c r="H78" s="45">
        <v>500</v>
      </c>
    </row>
    <row r="79" spans="1:8" x14ac:dyDescent="0.25">
      <c r="A79" s="1">
        <v>78</v>
      </c>
      <c r="B79" s="1">
        <v>5</v>
      </c>
      <c r="C79" s="17" t="s">
        <v>45</v>
      </c>
      <c r="E79" s="17" t="s">
        <v>17</v>
      </c>
      <c r="F79" s="17" t="s">
        <v>46</v>
      </c>
      <c r="G79" s="17" t="s">
        <v>64</v>
      </c>
      <c r="H79" s="45"/>
    </row>
    <row r="80" spans="1:8" x14ac:dyDescent="0.25">
      <c r="A80" s="1">
        <v>79</v>
      </c>
      <c r="B80" s="1">
        <v>4</v>
      </c>
      <c r="C80" s="17" t="s">
        <v>259</v>
      </c>
      <c r="E80" s="17" t="s">
        <v>17</v>
      </c>
      <c r="F80" s="17" t="s">
        <v>260</v>
      </c>
      <c r="G80" s="17" t="s">
        <v>128</v>
      </c>
      <c r="H80" s="45">
        <v>500</v>
      </c>
    </row>
    <row r="81" spans="1:8" x14ac:dyDescent="0.25">
      <c r="A81" s="1">
        <v>80</v>
      </c>
      <c r="B81" s="1">
        <v>6</v>
      </c>
      <c r="C81" s="17" t="s">
        <v>41</v>
      </c>
      <c r="E81" s="17" t="s">
        <v>87</v>
      </c>
      <c r="F81" s="17" t="s">
        <v>42</v>
      </c>
      <c r="G81" s="17" t="s">
        <v>43</v>
      </c>
      <c r="H81" s="45"/>
    </row>
    <row r="82" spans="1:8" x14ac:dyDescent="0.25">
      <c r="A82" s="1">
        <v>81</v>
      </c>
      <c r="B82" s="1">
        <v>3</v>
      </c>
      <c r="C82" s="17" t="s">
        <v>177</v>
      </c>
      <c r="E82" s="17" t="s">
        <v>17</v>
      </c>
      <c r="F82" s="17" t="s">
        <v>24</v>
      </c>
      <c r="G82" s="18" t="s">
        <v>128</v>
      </c>
      <c r="H82" s="45"/>
    </row>
    <row r="83" spans="1:8" x14ac:dyDescent="0.25">
      <c r="A83" s="1">
        <v>82</v>
      </c>
      <c r="B83" s="4">
        <v>5</v>
      </c>
      <c r="C83" s="20" t="s">
        <v>187</v>
      </c>
      <c r="D83" s="20"/>
      <c r="E83" s="20" t="s">
        <v>17</v>
      </c>
      <c r="F83" s="17" t="s">
        <v>188</v>
      </c>
      <c r="G83" s="17" t="s">
        <v>189</v>
      </c>
      <c r="H83" s="45"/>
    </row>
    <row r="84" spans="1:8" x14ac:dyDescent="0.25">
      <c r="A84" s="1">
        <v>83</v>
      </c>
      <c r="B84" s="1" t="s">
        <v>150</v>
      </c>
      <c r="C84" s="17" t="s">
        <v>233</v>
      </c>
      <c r="E84" s="17" t="s">
        <v>17</v>
      </c>
      <c r="F84" s="17" t="s">
        <v>234</v>
      </c>
      <c r="G84" s="17" t="s">
        <v>235</v>
      </c>
      <c r="H84" s="45"/>
    </row>
    <row r="85" spans="1:8" x14ac:dyDescent="0.25">
      <c r="A85" s="1">
        <v>84</v>
      </c>
      <c r="B85" s="1">
        <v>6</v>
      </c>
      <c r="C85" s="17" t="s">
        <v>160</v>
      </c>
      <c r="E85" s="17" t="s">
        <v>87</v>
      </c>
      <c r="F85" s="17" t="s">
        <v>161</v>
      </c>
      <c r="G85" s="19" t="s">
        <v>155</v>
      </c>
      <c r="H85" s="45"/>
    </row>
    <row r="86" spans="1:8" x14ac:dyDescent="0.25">
      <c r="A86" s="1">
        <v>85</v>
      </c>
      <c r="B86" s="1" t="s">
        <v>148</v>
      </c>
      <c r="C86" s="17" t="s">
        <v>365</v>
      </c>
      <c r="E86" s="17" t="s">
        <v>17</v>
      </c>
      <c r="F86" s="17" t="s">
        <v>94</v>
      </c>
      <c r="G86" s="17" t="s">
        <v>30</v>
      </c>
      <c r="H86" s="45"/>
    </row>
    <row r="87" spans="1:8" x14ac:dyDescent="0.25">
      <c r="A87" s="1">
        <v>86</v>
      </c>
      <c r="B87" s="1">
        <v>1</v>
      </c>
      <c r="C87" s="17" t="s">
        <v>239</v>
      </c>
      <c r="E87" s="17" t="s">
        <v>17</v>
      </c>
      <c r="F87" s="17" t="s">
        <v>240</v>
      </c>
      <c r="G87" s="19" t="s">
        <v>258</v>
      </c>
      <c r="H87" s="45"/>
    </row>
    <row r="88" spans="1:8" x14ac:dyDescent="0.25">
      <c r="A88" s="1">
        <v>87</v>
      </c>
      <c r="B88" s="1" t="s">
        <v>148</v>
      </c>
      <c r="C88" s="17" t="s">
        <v>8</v>
      </c>
      <c r="E88" s="17" t="s">
        <v>17</v>
      </c>
      <c r="F88" s="17" t="s">
        <v>44</v>
      </c>
      <c r="G88" s="17" t="s">
        <v>1888</v>
      </c>
      <c r="H88" s="45">
        <v>300</v>
      </c>
    </row>
    <row r="89" spans="1:8" x14ac:dyDescent="0.25">
      <c r="A89" s="1">
        <v>88</v>
      </c>
      <c r="H89" s="45"/>
    </row>
    <row r="90" spans="1:8" x14ac:dyDescent="0.25">
      <c r="A90" s="1">
        <v>89</v>
      </c>
      <c r="B90" s="1">
        <v>2</v>
      </c>
      <c r="C90" s="17" t="s">
        <v>112</v>
      </c>
      <c r="E90" s="17" t="s">
        <v>17</v>
      </c>
      <c r="F90" s="17" t="s">
        <v>113</v>
      </c>
      <c r="G90" s="17" t="s">
        <v>39</v>
      </c>
      <c r="H90" s="45">
        <v>500</v>
      </c>
    </row>
    <row r="91" spans="1:8" x14ac:dyDescent="0.25">
      <c r="A91" s="1">
        <v>90</v>
      </c>
      <c r="B91" s="1">
        <v>2</v>
      </c>
      <c r="C91" s="17" t="s">
        <v>123</v>
      </c>
      <c r="E91" s="17" t="s">
        <v>17</v>
      </c>
      <c r="F91" s="17" t="s">
        <v>124</v>
      </c>
      <c r="G91" s="17" t="s">
        <v>287</v>
      </c>
      <c r="H91" s="45">
        <v>500</v>
      </c>
    </row>
    <row r="92" spans="1:8" x14ac:dyDescent="0.25">
      <c r="A92" s="1">
        <v>91</v>
      </c>
      <c r="B92" s="1">
        <v>3</v>
      </c>
      <c r="C92" s="17" t="s">
        <v>56</v>
      </c>
      <c r="E92" s="17" t="s">
        <v>17</v>
      </c>
      <c r="F92" s="17" t="s">
        <v>34</v>
      </c>
      <c r="G92" s="18" t="s">
        <v>90</v>
      </c>
      <c r="H92" s="45"/>
    </row>
    <row r="93" spans="1:8" x14ac:dyDescent="0.25">
      <c r="A93" s="1">
        <v>92</v>
      </c>
      <c r="B93" s="1">
        <v>2</v>
      </c>
      <c r="C93" s="17" t="s">
        <v>78</v>
      </c>
      <c r="E93" s="17" t="s">
        <v>79</v>
      </c>
      <c r="F93" s="17" t="s">
        <v>80</v>
      </c>
      <c r="G93" s="17" t="s">
        <v>39</v>
      </c>
      <c r="H93" s="45">
        <v>300</v>
      </c>
    </row>
    <row r="94" spans="1:8" x14ac:dyDescent="0.25">
      <c r="A94" s="1">
        <v>93</v>
      </c>
      <c r="B94" s="1">
        <v>4</v>
      </c>
      <c r="C94" s="17" t="s">
        <v>109</v>
      </c>
      <c r="E94" s="17" t="s">
        <v>17</v>
      </c>
      <c r="F94" s="17" t="s">
        <v>110</v>
      </c>
      <c r="G94" s="17" t="s">
        <v>15</v>
      </c>
      <c r="H94" s="45"/>
    </row>
    <row r="95" spans="1:8" x14ac:dyDescent="0.25">
      <c r="A95" s="1">
        <v>94</v>
      </c>
      <c r="B95" s="1">
        <v>6</v>
      </c>
      <c r="C95" s="17" t="s">
        <v>215</v>
      </c>
      <c r="E95" s="17" t="s">
        <v>17</v>
      </c>
      <c r="F95" s="17" t="s">
        <v>216</v>
      </c>
      <c r="G95" s="19" t="s">
        <v>155</v>
      </c>
      <c r="H95" s="45">
        <v>500</v>
      </c>
    </row>
    <row r="96" spans="1:8" x14ac:dyDescent="0.25">
      <c r="A96" s="1">
        <v>95</v>
      </c>
      <c r="B96" s="1">
        <v>3</v>
      </c>
      <c r="C96" s="17" t="s">
        <v>1101</v>
      </c>
      <c r="E96" s="17" t="s">
        <v>17</v>
      </c>
      <c r="F96" s="17" t="s">
        <v>137</v>
      </c>
      <c r="G96" s="18" t="s">
        <v>105</v>
      </c>
      <c r="H96" s="45"/>
    </row>
    <row r="97" spans="1:8" x14ac:dyDescent="0.25">
      <c r="A97" s="1">
        <v>96</v>
      </c>
      <c r="B97" s="1">
        <v>2</v>
      </c>
      <c r="C97" s="17" t="s">
        <v>196</v>
      </c>
      <c r="E97" s="17" t="s">
        <v>79</v>
      </c>
      <c r="F97" s="17" t="s">
        <v>197</v>
      </c>
      <c r="G97" s="19" t="s">
        <v>274</v>
      </c>
      <c r="H97" s="45"/>
    </row>
    <row r="98" spans="1:8" x14ac:dyDescent="0.25">
      <c r="A98" s="1">
        <v>97</v>
      </c>
      <c r="B98" s="1">
        <v>2</v>
      </c>
      <c r="C98" s="17" t="s">
        <v>198</v>
      </c>
      <c r="E98" s="17" t="s">
        <v>79</v>
      </c>
      <c r="F98" s="17" t="s">
        <v>199</v>
      </c>
      <c r="G98" s="17" t="s">
        <v>200</v>
      </c>
      <c r="H98" s="45"/>
    </row>
    <row r="99" spans="1:8" x14ac:dyDescent="0.25">
      <c r="A99" s="1">
        <v>98</v>
      </c>
      <c r="B99" s="1">
        <v>6</v>
      </c>
      <c r="C99" s="17" t="s">
        <v>1106</v>
      </c>
      <c r="E99" s="17" t="s">
        <v>17</v>
      </c>
      <c r="F99" s="17" t="s">
        <v>161</v>
      </c>
      <c r="G99" s="18" t="s">
        <v>1107</v>
      </c>
      <c r="H99" s="45"/>
    </row>
    <row r="100" spans="1:8" x14ac:dyDescent="0.25">
      <c r="A100" s="1">
        <v>99</v>
      </c>
      <c r="B100" s="1">
        <v>2</v>
      </c>
      <c r="C100" s="17" t="s">
        <v>19</v>
      </c>
      <c r="E100" s="17" t="s">
        <v>20</v>
      </c>
      <c r="F100" s="17" t="s">
        <v>122</v>
      </c>
      <c r="G100" s="17" t="s">
        <v>105</v>
      </c>
      <c r="H100" s="45">
        <v>300</v>
      </c>
    </row>
    <row r="101" spans="1:8" x14ac:dyDescent="0.25">
      <c r="A101" s="1">
        <v>100</v>
      </c>
      <c r="C101" s="17" t="s">
        <v>264</v>
      </c>
      <c r="E101" s="17" t="s">
        <v>17</v>
      </c>
      <c r="H101" s="45"/>
    </row>
    <row r="102" spans="1:8" x14ac:dyDescent="0.25">
      <c r="A102" s="1">
        <v>101</v>
      </c>
      <c r="B102" s="1">
        <v>4</v>
      </c>
      <c r="C102" s="17" t="s">
        <v>186</v>
      </c>
      <c r="E102" s="17" t="s">
        <v>17</v>
      </c>
      <c r="F102" s="17" t="s">
        <v>58</v>
      </c>
      <c r="G102" s="17" t="s">
        <v>21</v>
      </c>
      <c r="H102" s="45"/>
    </row>
    <row r="103" spans="1:8" x14ac:dyDescent="0.25">
      <c r="A103" s="1">
        <v>102</v>
      </c>
      <c r="B103" s="1">
        <v>4</v>
      </c>
      <c r="C103" s="17" t="s">
        <v>238</v>
      </c>
      <c r="E103" s="17" t="s">
        <v>17</v>
      </c>
      <c r="F103" s="19" t="s">
        <v>35</v>
      </c>
      <c r="G103" s="17" t="s">
        <v>63</v>
      </c>
      <c r="H103" s="45"/>
    </row>
    <row r="104" spans="1:8" x14ac:dyDescent="0.25">
      <c r="A104" s="1">
        <v>103</v>
      </c>
      <c r="B104" s="1">
        <v>5</v>
      </c>
      <c r="C104" s="17" t="s">
        <v>223</v>
      </c>
      <c r="E104" s="17" t="s">
        <v>17</v>
      </c>
      <c r="F104" s="17" t="s">
        <v>224</v>
      </c>
      <c r="G104" s="18" t="s">
        <v>39</v>
      </c>
      <c r="H104" s="45"/>
    </row>
    <row r="105" spans="1:8" x14ac:dyDescent="0.25">
      <c r="A105" s="1">
        <v>104</v>
      </c>
      <c r="B105" s="1">
        <v>3</v>
      </c>
      <c r="C105" s="17" t="s">
        <v>1108</v>
      </c>
      <c r="E105" s="17" t="s">
        <v>17</v>
      </c>
      <c r="F105" s="17" t="s">
        <v>24</v>
      </c>
      <c r="G105" s="143" t="s">
        <v>68</v>
      </c>
      <c r="H105" s="45"/>
    </row>
    <row r="106" spans="1:8" x14ac:dyDescent="0.25">
      <c r="A106" s="1">
        <v>105</v>
      </c>
      <c r="B106" s="1">
        <v>1</v>
      </c>
      <c r="C106" s="17" t="s">
        <v>309</v>
      </c>
      <c r="E106" s="17" t="s">
        <v>87</v>
      </c>
      <c r="F106" s="17" t="s">
        <v>110</v>
      </c>
      <c r="G106" s="18" t="s">
        <v>105</v>
      </c>
      <c r="H106" s="45"/>
    </row>
    <row r="107" spans="1:8" x14ac:dyDescent="0.25">
      <c r="A107" s="1">
        <v>106</v>
      </c>
      <c r="B107" s="1">
        <v>1</v>
      </c>
      <c r="C107" s="17" t="s">
        <v>241</v>
      </c>
      <c r="E107" s="17" t="s">
        <v>17</v>
      </c>
      <c r="F107" s="17" t="s">
        <v>110</v>
      </c>
      <c r="G107" s="17" t="s">
        <v>2309</v>
      </c>
      <c r="H107" s="45">
        <v>500</v>
      </c>
    </row>
    <row r="108" spans="1:8" x14ac:dyDescent="0.25">
      <c r="A108" s="1">
        <v>107</v>
      </c>
      <c r="B108" s="1">
        <v>2</v>
      </c>
      <c r="C108" s="17" t="s">
        <v>1524</v>
      </c>
      <c r="E108" s="17" t="s">
        <v>17</v>
      </c>
      <c r="F108" s="17" t="s">
        <v>1095</v>
      </c>
      <c r="G108" s="17" t="s">
        <v>39</v>
      </c>
      <c r="H108" s="45"/>
    </row>
    <row r="109" spans="1:8" x14ac:dyDescent="0.25">
      <c r="A109" s="1">
        <v>108</v>
      </c>
      <c r="H109" s="45"/>
    </row>
    <row r="110" spans="1:8" x14ac:dyDescent="0.25">
      <c r="A110" s="1">
        <v>109</v>
      </c>
      <c r="B110" s="1">
        <v>2</v>
      </c>
      <c r="C110" s="17" t="s">
        <v>1887</v>
      </c>
      <c r="E110" s="17" t="s">
        <v>17</v>
      </c>
      <c r="F110" s="17" t="s">
        <v>227</v>
      </c>
      <c r="G110" s="19" t="s">
        <v>15</v>
      </c>
      <c r="H110" s="45">
        <v>500</v>
      </c>
    </row>
    <row r="111" spans="1:8" x14ac:dyDescent="0.25">
      <c r="A111" s="1">
        <v>110</v>
      </c>
      <c r="B111" s="1">
        <v>4</v>
      </c>
      <c r="C111" s="17" t="s">
        <v>276</v>
      </c>
      <c r="E111" s="17" t="s">
        <v>17</v>
      </c>
      <c r="F111" s="17" t="s">
        <v>212</v>
      </c>
      <c r="G111" s="17" t="s">
        <v>21</v>
      </c>
      <c r="H111" s="45"/>
    </row>
    <row r="112" spans="1:8" x14ac:dyDescent="0.25">
      <c r="A112" s="1">
        <v>111</v>
      </c>
      <c r="B112" s="1">
        <v>4</v>
      </c>
      <c r="C112" s="17" t="s">
        <v>19</v>
      </c>
      <c r="E112" s="17" t="s">
        <v>20</v>
      </c>
      <c r="F112" s="17" t="s">
        <v>141</v>
      </c>
      <c r="G112" s="17" t="s">
        <v>39</v>
      </c>
      <c r="H112" s="45">
        <v>300</v>
      </c>
    </row>
    <row r="113" spans="1:8" x14ac:dyDescent="0.25">
      <c r="A113" s="1">
        <v>112</v>
      </c>
      <c r="B113" s="1">
        <v>4</v>
      </c>
      <c r="C113" s="17" t="s">
        <v>57</v>
      </c>
      <c r="E113" s="17" t="s">
        <v>17</v>
      </c>
      <c r="F113" s="17" t="s">
        <v>58</v>
      </c>
      <c r="G113" s="18" t="s">
        <v>39</v>
      </c>
      <c r="H113" s="45"/>
    </row>
    <row r="114" spans="1:8" x14ac:dyDescent="0.25">
      <c r="A114" s="1">
        <v>113</v>
      </c>
      <c r="B114" s="1" t="s">
        <v>148</v>
      </c>
      <c r="C114" s="17" t="s">
        <v>359</v>
      </c>
      <c r="E114" s="17" t="s">
        <v>17</v>
      </c>
      <c r="F114" s="17" t="s">
        <v>94</v>
      </c>
      <c r="G114" s="17" t="s">
        <v>30</v>
      </c>
      <c r="H114" s="45"/>
    </row>
    <row r="115" spans="1:8" x14ac:dyDescent="0.25">
      <c r="A115" s="1">
        <v>114</v>
      </c>
      <c r="B115" s="1" t="s">
        <v>149</v>
      </c>
      <c r="C115" s="17" t="s">
        <v>238</v>
      </c>
      <c r="E115" s="17" t="s">
        <v>17</v>
      </c>
      <c r="F115" s="17" t="s">
        <v>236</v>
      </c>
      <c r="G115" s="18" t="s">
        <v>237</v>
      </c>
      <c r="H115" s="45"/>
    </row>
    <row r="116" spans="1:8" x14ac:dyDescent="0.25">
      <c r="A116" s="1">
        <v>115</v>
      </c>
      <c r="B116" s="1" t="s">
        <v>149</v>
      </c>
      <c r="C116" s="17" t="s">
        <v>248</v>
      </c>
      <c r="E116" s="17" t="s">
        <v>17</v>
      </c>
      <c r="F116" s="17" t="s">
        <v>151</v>
      </c>
      <c r="G116" s="18" t="s">
        <v>237</v>
      </c>
      <c r="H116" s="45"/>
    </row>
    <row r="117" spans="1:8" x14ac:dyDescent="0.25">
      <c r="A117" s="1">
        <v>116</v>
      </c>
      <c r="B117" s="5">
        <v>5</v>
      </c>
      <c r="C117" s="17" t="s">
        <v>33</v>
      </c>
      <c r="E117" s="19" t="s">
        <v>17</v>
      </c>
      <c r="F117" s="19" t="s">
        <v>269</v>
      </c>
      <c r="G117" s="17" t="s">
        <v>11</v>
      </c>
      <c r="H117" s="45">
        <v>500</v>
      </c>
    </row>
    <row r="118" spans="1:8" x14ac:dyDescent="0.25">
      <c r="A118" s="1">
        <v>117</v>
      </c>
      <c r="B118" s="1">
        <v>3</v>
      </c>
      <c r="C118" s="17" t="s">
        <v>131</v>
      </c>
      <c r="E118" s="17" t="s">
        <v>17</v>
      </c>
      <c r="F118" s="17" t="s">
        <v>34</v>
      </c>
      <c r="G118" s="33" t="s">
        <v>132</v>
      </c>
      <c r="H118" s="45">
        <v>500</v>
      </c>
    </row>
    <row r="119" spans="1:8" x14ac:dyDescent="0.25">
      <c r="A119" s="1">
        <v>118</v>
      </c>
      <c r="B119" s="1">
        <v>2</v>
      </c>
      <c r="C119" s="17" t="s">
        <v>28</v>
      </c>
      <c r="E119" s="17" t="s">
        <v>17</v>
      </c>
      <c r="F119" s="17" t="s">
        <v>32</v>
      </c>
      <c r="G119" s="17" t="s">
        <v>29</v>
      </c>
      <c r="H119" s="45"/>
    </row>
    <row r="120" spans="1:8" x14ac:dyDescent="0.25">
      <c r="A120" s="1">
        <v>119</v>
      </c>
      <c r="B120" s="1">
        <v>1</v>
      </c>
      <c r="C120" s="17" t="s">
        <v>28</v>
      </c>
      <c r="E120" s="17" t="s">
        <v>17</v>
      </c>
      <c r="F120" s="17" t="s">
        <v>405</v>
      </c>
      <c r="G120" s="17" t="s">
        <v>29</v>
      </c>
      <c r="H120" s="45">
        <v>500</v>
      </c>
    </row>
    <row r="121" spans="1:8" x14ac:dyDescent="0.25">
      <c r="A121" s="1">
        <v>120</v>
      </c>
      <c r="H121" s="45"/>
    </row>
    <row r="122" spans="1:8" x14ac:dyDescent="0.25">
      <c r="A122" s="1">
        <v>121</v>
      </c>
      <c r="B122" s="1">
        <v>2</v>
      </c>
      <c r="C122" s="17" t="s">
        <v>210</v>
      </c>
      <c r="E122" s="17" t="s">
        <v>17</v>
      </c>
      <c r="F122" s="17" t="s">
        <v>211</v>
      </c>
      <c r="G122" s="18" t="s">
        <v>21</v>
      </c>
      <c r="H122" s="45"/>
    </row>
    <row r="123" spans="1:8" x14ac:dyDescent="0.25">
      <c r="A123" s="1">
        <v>122</v>
      </c>
      <c r="B123" s="1">
        <v>4</v>
      </c>
      <c r="C123" s="17" t="s">
        <v>281</v>
      </c>
      <c r="E123" s="17" t="s">
        <v>17</v>
      </c>
      <c r="F123" s="17" t="s">
        <v>26</v>
      </c>
      <c r="G123" s="17" t="s">
        <v>128</v>
      </c>
      <c r="H123" s="45">
        <v>500</v>
      </c>
    </row>
    <row r="124" spans="1:8" x14ac:dyDescent="0.25">
      <c r="A124" s="1">
        <v>123</v>
      </c>
      <c r="B124" s="1">
        <v>2</v>
      </c>
      <c r="C124" s="17" t="s">
        <v>194</v>
      </c>
      <c r="E124" s="17" t="s">
        <v>17</v>
      </c>
      <c r="F124" s="17" t="s">
        <v>195</v>
      </c>
      <c r="G124" s="17" t="s">
        <v>21</v>
      </c>
      <c r="H124" s="45"/>
    </row>
    <row r="125" spans="1:8" x14ac:dyDescent="0.25">
      <c r="A125" s="1">
        <v>124</v>
      </c>
      <c r="B125" s="1">
        <v>2</v>
      </c>
      <c r="C125" s="17" t="s">
        <v>242</v>
      </c>
      <c r="E125" s="17" t="s">
        <v>17</v>
      </c>
      <c r="F125" s="17" t="s">
        <v>243</v>
      </c>
      <c r="G125" s="17" t="s">
        <v>39</v>
      </c>
      <c r="H125" s="45">
        <v>500</v>
      </c>
    </row>
    <row r="126" spans="1:8" x14ac:dyDescent="0.25">
      <c r="A126" s="1">
        <v>125</v>
      </c>
      <c r="B126" s="1">
        <v>4</v>
      </c>
      <c r="C126" s="17" t="s">
        <v>93</v>
      </c>
      <c r="E126" s="17" t="s">
        <v>17</v>
      </c>
      <c r="F126" s="17" t="s">
        <v>94</v>
      </c>
      <c r="G126" s="17" t="s">
        <v>39</v>
      </c>
      <c r="H126" s="45">
        <v>500</v>
      </c>
    </row>
    <row r="127" spans="1:8" x14ac:dyDescent="0.25">
      <c r="A127" s="1">
        <v>126</v>
      </c>
      <c r="B127" s="1" t="s">
        <v>148</v>
      </c>
      <c r="C127" s="17" t="s">
        <v>280</v>
      </c>
      <c r="E127" s="17" t="s">
        <v>17</v>
      </c>
      <c r="F127" s="17" t="s">
        <v>35</v>
      </c>
      <c r="G127" s="17" t="s">
        <v>308</v>
      </c>
      <c r="H127" s="45">
        <v>300</v>
      </c>
    </row>
    <row r="128" spans="1:8" x14ac:dyDescent="0.25">
      <c r="A128" s="1">
        <v>127</v>
      </c>
      <c r="B128" s="1">
        <v>3</v>
      </c>
      <c r="C128" s="17" t="s">
        <v>247</v>
      </c>
      <c r="E128" s="17" t="s">
        <v>17</v>
      </c>
      <c r="F128" s="17" t="s">
        <v>236</v>
      </c>
      <c r="G128" s="17" t="s">
        <v>128</v>
      </c>
      <c r="H128" s="45"/>
    </row>
    <row r="129" spans="1:8" x14ac:dyDescent="0.25">
      <c r="A129" s="1">
        <v>128</v>
      </c>
      <c r="B129" s="4">
        <v>3</v>
      </c>
      <c r="C129" s="17" t="s">
        <v>159</v>
      </c>
      <c r="E129" s="17" t="s">
        <v>17</v>
      </c>
      <c r="F129" s="17" t="s">
        <v>14</v>
      </c>
      <c r="G129" s="17" t="s">
        <v>83</v>
      </c>
      <c r="H129" s="45"/>
    </row>
    <row r="130" spans="1:8" x14ac:dyDescent="0.25">
      <c r="A130" s="1">
        <v>129</v>
      </c>
      <c r="B130" s="1">
        <v>2</v>
      </c>
      <c r="C130" s="17" t="s">
        <v>206</v>
      </c>
      <c r="E130" s="17" t="s">
        <v>17</v>
      </c>
      <c r="F130" s="17" t="s">
        <v>207</v>
      </c>
      <c r="G130" s="18" t="s">
        <v>208</v>
      </c>
      <c r="H130" s="45"/>
    </row>
    <row r="131" spans="1:8" x14ac:dyDescent="0.25">
      <c r="A131" s="1">
        <v>130</v>
      </c>
      <c r="B131" s="1">
        <v>1</v>
      </c>
      <c r="C131" s="17" t="s">
        <v>88</v>
      </c>
      <c r="E131" s="17" t="s">
        <v>17</v>
      </c>
      <c r="F131" s="17" t="s">
        <v>89</v>
      </c>
      <c r="G131" s="17" t="s">
        <v>90</v>
      </c>
      <c r="H131" s="45"/>
    </row>
    <row r="132" spans="1:8" x14ac:dyDescent="0.25">
      <c r="A132" s="1">
        <v>131</v>
      </c>
      <c r="B132" s="1">
        <v>3</v>
      </c>
      <c r="C132" s="17" t="s">
        <v>245</v>
      </c>
      <c r="E132" s="17" t="s">
        <v>17</v>
      </c>
      <c r="F132" s="17" t="s">
        <v>246</v>
      </c>
      <c r="G132" s="19" t="s">
        <v>200</v>
      </c>
      <c r="H132" s="45">
        <v>500</v>
      </c>
    </row>
    <row r="133" spans="1:8" x14ac:dyDescent="0.25">
      <c r="A133" s="1">
        <v>132</v>
      </c>
      <c r="B133" s="1" t="s">
        <v>148</v>
      </c>
      <c r="C133" s="17" t="s">
        <v>372</v>
      </c>
      <c r="E133" s="17" t="s">
        <v>20</v>
      </c>
      <c r="F133" s="17" t="s">
        <v>35</v>
      </c>
      <c r="G133" s="19" t="s">
        <v>303</v>
      </c>
      <c r="H133" s="45"/>
    </row>
    <row r="134" spans="1:8" x14ac:dyDescent="0.25">
      <c r="A134" s="1">
        <v>133</v>
      </c>
      <c r="B134" s="1">
        <v>3</v>
      </c>
      <c r="C134" s="17" t="s">
        <v>266</v>
      </c>
      <c r="E134" s="17" t="s">
        <v>17</v>
      </c>
      <c r="F134" s="17" t="s">
        <v>58</v>
      </c>
      <c r="G134" s="17" t="s">
        <v>128</v>
      </c>
      <c r="H134" s="45">
        <v>500</v>
      </c>
    </row>
    <row r="135" spans="1:8" x14ac:dyDescent="0.25">
      <c r="A135" s="1">
        <v>134</v>
      </c>
      <c r="B135" s="1">
        <v>1</v>
      </c>
      <c r="C135" s="17" t="s">
        <v>267</v>
      </c>
      <c r="E135" s="17" t="s">
        <v>17</v>
      </c>
      <c r="F135" s="17" t="s">
        <v>236</v>
      </c>
      <c r="G135" s="17" t="s">
        <v>15</v>
      </c>
      <c r="H135" s="45">
        <v>500</v>
      </c>
    </row>
    <row r="136" spans="1:8" x14ac:dyDescent="0.25">
      <c r="A136" s="1">
        <v>135</v>
      </c>
      <c r="B136" s="1">
        <v>4</v>
      </c>
      <c r="C136" s="17" t="s">
        <v>1512</v>
      </c>
      <c r="E136" s="17" t="s">
        <v>17</v>
      </c>
      <c r="F136" s="17" t="s">
        <v>26</v>
      </c>
      <c r="G136" s="17" t="s">
        <v>105</v>
      </c>
      <c r="H136" s="45">
        <v>500</v>
      </c>
    </row>
    <row r="137" spans="1:8" x14ac:dyDescent="0.25">
      <c r="A137" s="1">
        <v>136</v>
      </c>
      <c r="B137" s="1">
        <v>1</v>
      </c>
      <c r="C137" s="17" t="s">
        <v>120</v>
      </c>
      <c r="E137" s="17" t="s">
        <v>17</v>
      </c>
      <c r="F137" s="17" t="s">
        <v>110</v>
      </c>
      <c r="G137" s="18" t="s">
        <v>39</v>
      </c>
      <c r="H137" s="45"/>
    </row>
    <row r="138" spans="1:8" x14ac:dyDescent="0.25">
      <c r="A138" s="1">
        <v>137</v>
      </c>
      <c r="B138" s="1">
        <v>1</v>
      </c>
      <c r="C138" s="17" t="s">
        <v>257</v>
      </c>
      <c r="E138" s="17" t="s">
        <v>104</v>
      </c>
      <c r="F138" s="17" t="s">
        <v>151</v>
      </c>
      <c r="G138" s="17" t="s">
        <v>128</v>
      </c>
      <c r="H138" s="45"/>
    </row>
    <row r="139" spans="1:8" x14ac:dyDescent="0.25">
      <c r="A139" s="1">
        <v>138</v>
      </c>
      <c r="B139" s="1">
        <v>5</v>
      </c>
      <c r="C139" s="19" t="s">
        <v>265</v>
      </c>
      <c r="D139" s="19"/>
      <c r="E139" s="17" t="s">
        <v>17</v>
      </c>
      <c r="F139" s="17" t="s">
        <v>270</v>
      </c>
      <c r="G139" s="17" t="s">
        <v>11</v>
      </c>
      <c r="H139" s="45">
        <v>500</v>
      </c>
    </row>
    <row r="140" spans="1:8" x14ac:dyDescent="0.25">
      <c r="A140" s="1">
        <v>139</v>
      </c>
      <c r="B140" s="1">
        <v>4</v>
      </c>
      <c r="C140" s="17" t="s">
        <v>251</v>
      </c>
      <c r="E140" s="17" t="s">
        <v>17</v>
      </c>
      <c r="F140" s="17" t="s">
        <v>252</v>
      </c>
      <c r="G140" s="18" t="s">
        <v>253</v>
      </c>
      <c r="H140" s="45"/>
    </row>
    <row r="141" spans="1:8" x14ac:dyDescent="0.25">
      <c r="A141" s="1">
        <v>140</v>
      </c>
      <c r="B141" s="1">
        <v>5</v>
      </c>
      <c r="C141" s="17" t="s">
        <v>254</v>
      </c>
      <c r="E141" s="17" t="s">
        <v>17</v>
      </c>
      <c r="F141" s="17" t="s">
        <v>255</v>
      </c>
      <c r="G141" s="17" t="s">
        <v>7</v>
      </c>
      <c r="H141" s="45"/>
    </row>
    <row r="142" spans="1:8" x14ac:dyDescent="0.25">
      <c r="A142" s="1">
        <v>141</v>
      </c>
      <c r="B142" s="1" t="s">
        <v>148</v>
      </c>
      <c r="C142" s="17" t="s">
        <v>298</v>
      </c>
      <c r="E142" s="17" t="s">
        <v>17</v>
      </c>
      <c r="F142" s="17" t="s">
        <v>299</v>
      </c>
      <c r="G142" s="18" t="s">
        <v>36</v>
      </c>
      <c r="H142" s="45"/>
    </row>
    <row r="143" spans="1:8" x14ac:dyDescent="0.25">
      <c r="A143" s="1">
        <v>142</v>
      </c>
      <c r="B143" s="1">
        <v>1</v>
      </c>
      <c r="C143" s="17" t="s">
        <v>397</v>
      </c>
      <c r="E143" s="17" t="s">
        <v>20</v>
      </c>
      <c r="F143" s="17" t="s">
        <v>240</v>
      </c>
      <c r="G143" s="18" t="s">
        <v>301</v>
      </c>
      <c r="H143" s="45"/>
    </row>
    <row r="144" spans="1:8" x14ac:dyDescent="0.25">
      <c r="A144" s="1">
        <v>143</v>
      </c>
      <c r="B144" s="1">
        <v>2</v>
      </c>
      <c r="C144" s="17" t="s">
        <v>295</v>
      </c>
      <c r="E144" s="17" t="s">
        <v>17</v>
      </c>
      <c r="F144" s="17" t="s">
        <v>296</v>
      </c>
      <c r="G144" s="17" t="s">
        <v>297</v>
      </c>
      <c r="H144" s="45">
        <v>500</v>
      </c>
    </row>
    <row r="145" spans="1:8" x14ac:dyDescent="0.25">
      <c r="A145" s="1">
        <v>144</v>
      </c>
      <c r="B145" s="1">
        <v>2</v>
      </c>
      <c r="C145" s="17" t="s">
        <v>228</v>
      </c>
      <c r="E145" s="17" t="s">
        <v>17</v>
      </c>
      <c r="F145" s="17" t="s">
        <v>229</v>
      </c>
      <c r="G145" s="17" t="s">
        <v>29</v>
      </c>
      <c r="H145" s="45">
        <v>500</v>
      </c>
    </row>
    <row r="146" spans="1:8" x14ac:dyDescent="0.25">
      <c r="A146" s="1">
        <v>145</v>
      </c>
      <c r="B146" s="1">
        <v>3</v>
      </c>
      <c r="C146" s="17" t="s">
        <v>288</v>
      </c>
      <c r="E146" s="17" t="s">
        <v>17</v>
      </c>
      <c r="F146" s="17" t="s">
        <v>285</v>
      </c>
      <c r="G146" s="18" t="s">
        <v>289</v>
      </c>
      <c r="H146" s="45"/>
    </row>
    <row r="147" spans="1:8" x14ac:dyDescent="0.25">
      <c r="A147" s="1">
        <v>146</v>
      </c>
      <c r="B147" s="1">
        <v>2</v>
      </c>
      <c r="C147" s="17" t="s">
        <v>62</v>
      </c>
      <c r="E147" s="17" t="s">
        <v>17</v>
      </c>
      <c r="F147" s="17" t="s">
        <v>24</v>
      </c>
      <c r="G147" s="17" t="s">
        <v>63</v>
      </c>
      <c r="H147" s="45">
        <v>500</v>
      </c>
    </row>
    <row r="148" spans="1:8" x14ac:dyDescent="0.25">
      <c r="A148" s="1">
        <v>147</v>
      </c>
      <c r="B148" s="1">
        <v>3</v>
      </c>
      <c r="C148" s="17" t="s">
        <v>268</v>
      </c>
      <c r="E148" s="17" t="s">
        <v>17</v>
      </c>
      <c r="F148" s="17" t="s">
        <v>44</v>
      </c>
      <c r="G148" s="17" t="s">
        <v>15</v>
      </c>
      <c r="H148" s="45"/>
    </row>
    <row r="149" spans="1:8" x14ac:dyDescent="0.25">
      <c r="A149" s="1">
        <v>148</v>
      </c>
      <c r="B149" s="1">
        <v>4</v>
      </c>
      <c r="C149" s="17" t="s">
        <v>261</v>
      </c>
      <c r="E149" s="17" t="s">
        <v>17</v>
      </c>
      <c r="F149" s="17" t="s">
        <v>35</v>
      </c>
      <c r="G149" s="17" t="s">
        <v>128</v>
      </c>
      <c r="H149" s="45"/>
    </row>
    <row r="150" spans="1:8" x14ac:dyDescent="0.25">
      <c r="A150" s="1">
        <v>149</v>
      </c>
      <c r="B150" s="1">
        <v>2</v>
      </c>
      <c r="C150" s="17" t="s">
        <v>114</v>
      </c>
      <c r="E150" s="17" t="s">
        <v>104</v>
      </c>
      <c r="F150" s="17" t="s">
        <v>96</v>
      </c>
      <c r="G150" s="17" t="s">
        <v>152</v>
      </c>
      <c r="H150" s="45"/>
    </row>
    <row r="151" spans="1:8" x14ac:dyDescent="0.25">
      <c r="A151" s="1">
        <v>150</v>
      </c>
      <c r="H151" s="45"/>
    </row>
    <row r="152" spans="1:8" x14ac:dyDescent="0.25">
      <c r="A152" s="1">
        <v>151</v>
      </c>
      <c r="B152" s="1">
        <v>3</v>
      </c>
      <c r="C152" s="17" t="s">
        <v>67</v>
      </c>
      <c r="E152" s="17" t="s">
        <v>17</v>
      </c>
      <c r="F152" s="17" t="s">
        <v>24</v>
      </c>
      <c r="G152" s="17" t="s">
        <v>68</v>
      </c>
      <c r="H152" s="45"/>
    </row>
    <row r="153" spans="1:8" x14ac:dyDescent="0.25">
      <c r="A153" s="1">
        <v>152</v>
      </c>
      <c r="B153" s="1">
        <v>3</v>
      </c>
      <c r="C153" s="17" t="s">
        <v>304</v>
      </c>
      <c r="E153" s="17" t="s">
        <v>17</v>
      </c>
      <c r="F153" s="17" t="s">
        <v>305</v>
      </c>
      <c r="G153" s="17" t="s">
        <v>218</v>
      </c>
      <c r="H153" s="45">
        <v>500</v>
      </c>
    </row>
    <row r="154" spans="1:8" x14ac:dyDescent="0.25">
      <c r="A154" s="1">
        <v>153</v>
      </c>
      <c r="B154" s="1" t="s">
        <v>148</v>
      </c>
      <c r="C154" s="17" t="s">
        <v>306</v>
      </c>
      <c r="E154" s="17" t="s">
        <v>17</v>
      </c>
      <c r="F154" s="17" t="s">
        <v>163</v>
      </c>
      <c r="G154" s="18" t="s">
        <v>336</v>
      </c>
      <c r="H154" s="45"/>
    </row>
    <row r="155" spans="1:8" x14ac:dyDescent="0.25">
      <c r="A155" s="1">
        <v>154</v>
      </c>
      <c r="B155" s="1" t="s">
        <v>150</v>
      </c>
      <c r="C155" s="17" t="s">
        <v>230</v>
      </c>
      <c r="E155" s="17" t="s">
        <v>17</v>
      </c>
      <c r="F155" s="17" t="s">
        <v>231</v>
      </c>
      <c r="G155" s="17" t="s">
        <v>232</v>
      </c>
      <c r="H155" s="45"/>
    </row>
    <row r="156" spans="1:8" x14ac:dyDescent="0.25">
      <c r="A156" s="1">
        <v>155</v>
      </c>
      <c r="B156" s="1">
        <v>4</v>
      </c>
      <c r="C156" s="17" t="s">
        <v>158</v>
      </c>
      <c r="E156" s="17" t="s">
        <v>17</v>
      </c>
      <c r="F156" s="17" t="s">
        <v>58</v>
      </c>
      <c r="G156" s="17" t="s">
        <v>128</v>
      </c>
      <c r="H156" s="45"/>
    </row>
    <row r="157" spans="1:8" x14ac:dyDescent="0.25">
      <c r="A157" s="1">
        <v>156</v>
      </c>
      <c r="B157" s="10">
        <v>5</v>
      </c>
      <c r="C157" s="17" t="s">
        <v>337</v>
      </c>
      <c r="E157" s="17" t="s">
        <v>17</v>
      </c>
      <c r="F157" s="17" t="s">
        <v>338</v>
      </c>
      <c r="G157" s="17" t="s">
        <v>11</v>
      </c>
      <c r="H157" s="45"/>
    </row>
    <row r="158" spans="1:8" x14ac:dyDescent="0.25">
      <c r="A158" s="1">
        <v>157</v>
      </c>
      <c r="H158" s="45"/>
    </row>
    <row r="159" spans="1:8" x14ac:dyDescent="0.25">
      <c r="A159" s="1">
        <v>158</v>
      </c>
      <c r="B159" s="1">
        <v>3</v>
      </c>
      <c r="C159" s="17" t="s">
        <v>99</v>
      </c>
      <c r="E159" s="17" t="s">
        <v>100</v>
      </c>
      <c r="F159" s="17" t="s">
        <v>101</v>
      </c>
      <c r="G159" s="17" t="s">
        <v>102</v>
      </c>
      <c r="H159" s="45"/>
    </row>
    <row r="160" spans="1:8" x14ac:dyDescent="0.25">
      <c r="A160" s="1">
        <v>159</v>
      </c>
      <c r="B160" s="1">
        <v>6</v>
      </c>
      <c r="C160" s="17" t="s">
        <v>311</v>
      </c>
      <c r="E160" s="17" t="s">
        <v>17</v>
      </c>
      <c r="F160" s="17" t="s">
        <v>312</v>
      </c>
      <c r="G160" s="17" t="s">
        <v>11</v>
      </c>
      <c r="H160" s="45"/>
    </row>
    <row r="161" spans="1:8" x14ac:dyDescent="0.25">
      <c r="A161" s="1">
        <v>160</v>
      </c>
      <c r="B161" s="1">
        <v>6</v>
      </c>
      <c r="C161" s="17" t="s">
        <v>277</v>
      </c>
      <c r="E161" s="17" t="s">
        <v>17</v>
      </c>
      <c r="F161" s="17" t="s">
        <v>278</v>
      </c>
      <c r="G161" s="17" t="s">
        <v>11</v>
      </c>
      <c r="H161" s="45"/>
    </row>
    <row r="162" spans="1:8" x14ac:dyDescent="0.25">
      <c r="A162" s="1">
        <v>161</v>
      </c>
      <c r="B162" s="1">
        <v>1</v>
      </c>
      <c r="C162" s="17" t="s">
        <v>213</v>
      </c>
      <c r="E162" s="17" t="s">
        <v>17</v>
      </c>
      <c r="F162" s="17" t="s">
        <v>110</v>
      </c>
      <c r="G162" s="18" t="s">
        <v>39</v>
      </c>
      <c r="H162" s="45">
        <v>500</v>
      </c>
    </row>
    <row r="163" spans="1:8" x14ac:dyDescent="0.25">
      <c r="A163" s="1">
        <v>162</v>
      </c>
      <c r="B163" s="1">
        <v>3</v>
      </c>
      <c r="C163" s="17" t="s">
        <v>1109</v>
      </c>
      <c r="E163" s="17" t="s">
        <v>17</v>
      </c>
      <c r="F163" s="17" t="s">
        <v>1110</v>
      </c>
      <c r="G163" s="17" t="s">
        <v>15</v>
      </c>
      <c r="H163" s="45"/>
    </row>
    <row r="164" spans="1:8" x14ac:dyDescent="0.25">
      <c r="A164" s="1">
        <v>163</v>
      </c>
      <c r="B164" s="1">
        <v>1</v>
      </c>
      <c r="C164" s="17" t="s">
        <v>271</v>
      </c>
      <c r="E164" s="17" t="s">
        <v>17</v>
      </c>
      <c r="F164" s="17" t="s">
        <v>272</v>
      </c>
      <c r="G164" s="17" t="s">
        <v>273</v>
      </c>
      <c r="H164" s="45">
        <v>500</v>
      </c>
    </row>
    <row r="165" spans="1:8" x14ac:dyDescent="0.25">
      <c r="A165" s="1">
        <v>164</v>
      </c>
      <c r="B165" s="1">
        <v>5</v>
      </c>
      <c r="C165" s="17" t="s">
        <v>2297</v>
      </c>
      <c r="E165" s="17" t="s">
        <v>2293</v>
      </c>
      <c r="F165" s="17" t="s">
        <v>2292</v>
      </c>
      <c r="G165" s="17" t="s">
        <v>2294</v>
      </c>
      <c r="H165" s="45"/>
    </row>
    <row r="166" spans="1:8" x14ac:dyDescent="0.25">
      <c r="A166" s="1">
        <v>165</v>
      </c>
      <c r="B166" s="1">
        <v>1</v>
      </c>
      <c r="C166" s="17" t="s">
        <v>1070</v>
      </c>
      <c r="E166" s="17" t="s">
        <v>17</v>
      </c>
      <c r="F166" s="17" t="s">
        <v>240</v>
      </c>
      <c r="G166" s="17" t="s">
        <v>7</v>
      </c>
      <c r="H166" s="45">
        <v>500</v>
      </c>
    </row>
    <row r="167" spans="1:8" x14ac:dyDescent="0.25">
      <c r="A167" s="1">
        <v>166</v>
      </c>
      <c r="B167" s="1">
        <v>4</v>
      </c>
      <c r="C167" s="17" t="s">
        <v>61</v>
      </c>
      <c r="E167" s="17" t="s">
        <v>17</v>
      </c>
      <c r="F167" s="17" t="s">
        <v>58</v>
      </c>
      <c r="G167" s="17" t="s">
        <v>128</v>
      </c>
      <c r="H167" s="45"/>
    </row>
    <row r="168" spans="1:8" x14ac:dyDescent="0.25">
      <c r="A168" s="1">
        <v>167</v>
      </c>
      <c r="B168" s="1">
        <v>3</v>
      </c>
      <c r="C168" s="17" t="s">
        <v>322</v>
      </c>
      <c r="E168" s="17" t="s">
        <v>17</v>
      </c>
      <c r="F168" s="17" t="s">
        <v>58</v>
      </c>
      <c r="G168" s="18" t="s">
        <v>323</v>
      </c>
      <c r="H168" s="45">
        <v>500</v>
      </c>
    </row>
    <row r="169" spans="1:8" x14ac:dyDescent="0.25">
      <c r="A169" s="1">
        <v>168</v>
      </c>
      <c r="B169" s="1" t="s">
        <v>148</v>
      </c>
      <c r="C169" s="17" t="s">
        <v>307</v>
      </c>
      <c r="E169" s="17" t="s">
        <v>17</v>
      </c>
      <c r="F169" s="17" t="s">
        <v>35</v>
      </c>
      <c r="G169" s="17" t="s">
        <v>308</v>
      </c>
      <c r="H169" s="45">
        <v>300</v>
      </c>
    </row>
    <row r="170" spans="1:8" x14ac:dyDescent="0.25">
      <c r="A170" s="1">
        <v>169</v>
      </c>
      <c r="B170" s="1">
        <v>3</v>
      </c>
      <c r="C170" s="17" t="s">
        <v>310</v>
      </c>
      <c r="E170" s="17" t="s">
        <v>17</v>
      </c>
      <c r="F170" s="17" t="s">
        <v>124</v>
      </c>
      <c r="G170" s="17" t="s">
        <v>128</v>
      </c>
      <c r="H170" s="45"/>
    </row>
    <row r="171" spans="1:8" x14ac:dyDescent="0.25">
      <c r="A171" s="1">
        <v>170</v>
      </c>
      <c r="B171" s="1" t="s">
        <v>150</v>
      </c>
      <c r="C171" s="17" t="s">
        <v>284</v>
      </c>
      <c r="E171" s="17" t="s">
        <v>17</v>
      </c>
      <c r="F171" s="17" t="s">
        <v>285</v>
      </c>
      <c r="G171" s="19" t="s">
        <v>2287</v>
      </c>
      <c r="H171" s="45"/>
    </row>
    <row r="172" spans="1:8" x14ac:dyDescent="0.25">
      <c r="A172" s="1">
        <v>171</v>
      </c>
      <c r="B172" s="1">
        <v>4</v>
      </c>
      <c r="C172" s="17" t="s">
        <v>116</v>
      </c>
      <c r="E172" s="17" t="s">
        <v>17</v>
      </c>
      <c r="F172" s="17" t="s">
        <v>118</v>
      </c>
      <c r="G172" s="17" t="s">
        <v>117</v>
      </c>
      <c r="H172" s="45"/>
    </row>
    <row r="173" spans="1:8" x14ac:dyDescent="0.25">
      <c r="A173" s="1">
        <v>172</v>
      </c>
      <c r="B173" s="1" t="s">
        <v>149</v>
      </c>
      <c r="C173" s="17" t="s">
        <v>316</v>
      </c>
      <c r="E173" s="17" t="s">
        <v>17</v>
      </c>
      <c r="F173" s="17" t="s">
        <v>285</v>
      </c>
      <c r="G173" s="18" t="s">
        <v>30</v>
      </c>
      <c r="H173" s="45"/>
    </row>
    <row r="174" spans="1:8" x14ac:dyDescent="0.25">
      <c r="A174" s="1">
        <v>173</v>
      </c>
      <c r="B174" s="1">
        <v>1</v>
      </c>
      <c r="C174" s="17" t="s">
        <v>293</v>
      </c>
      <c r="E174" s="17" t="s">
        <v>104</v>
      </c>
      <c r="F174" s="17" t="s">
        <v>151</v>
      </c>
      <c r="G174" s="18" t="s">
        <v>294</v>
      </c>
      <c r="H174" s="45"/>
    </row>
    <row r="175" spans="1:8" x14ac:dyDescent="0.25">
      <c r="A175" s="1">
        <v>174</v>
      </c>
      <c r="B175" s="1">
        <v>2</v>
      </c>
      <c r="C175" s="17" t="s">
        <v>201</v>
      </c>
      <c r="E175" s="17" t="s">
        <v>17</v>
      </c>
      <c r="F175" s="17" t="s">
        <v>202</v>
      </c>
      <c r="G175" s="18" t="s">
        <v>203</v>
      </c>
      <c r="H175" s="45"/>
    </row>
    <row r="176" spans="1:8" x14ac:dyDescent="0.25">
      <c r="A176" s="1">
        <v>175</v>
      </c>
      <c r="B176" s="1" t="s">
        <v>148</v>
      </c>
      <c r="C176" s="17" t="s">
        <v>292</v>
      </c>
      <c r="E176" s="17" t="s">
        <v>17</v>
      </c>
      <c r="F176" s="17" t="s">
        <v>35</v>
      </c>
      <c r="G176" s="18" t="s">
        <v>308</v>
      </c>
      <c r="H176" s="45">
        <v>400</v>
      </c>
    </row>
    <row r="177" spans="1:8" x14ac:dyDescent="0.25">
      <c r="A177" s="1">
        <v>176</v>
      </c>
      <c r="B177" s="1" t="s">
        <v>148</v>
      </c>
      <c r="C177" s="17" t="s">
        <v>318</v>
      </c>
      <c r="E177" s="17" t="s">
        <v>17</v>
      </c>
      <c r="F177" s="17" t="s">
        <v>35</v>
      </c>
      <c r="G177" s="18" t="s">
        <v>308</v>
      </c>
      <c r="H177" s="45"/>
    </row>
    <row r="178" spans="1:8" x14ac:dyDescent="0.25">
      <c r="A178" s="1">
        <v>177</v>
      </c>
      <c r="B178" s="1">
        <v>2</v>
      </c>
      <c r="C178" s="17" t="s">
        <v>166</v>
      </c>
      <c r="E178" s="17" t="s">
        <v>17</v>
      </c>
      <c r="F178" s="17" t="s">
        <v>167</v>
      </c>
      <c r="G178" s="17" t="s">
        <v>39</v>
      </c>
      <c r="H178" s="45"/>
    </row>
    <row r="179" spans="1:8" x14ac:dyDescent="0.25">
      <c r="A179" s="1">
        <v>178</v>
      </c>
      <c r="B179" s="1">
        <v>2</v>
      </c>
      <c r="C179" s="17" t="s">
        <v>319</v>
      </c>
      <c r="E179" s="17" t="s">
        <v>17</v>
      </c>
      <c r="F179" s="17" t="s">
        <v>320</v>
      </c>
      <c r="G179" s="17" t="s">
        <v>39</v>
      </c>
      <c r="H179" s="45"/>
    </row>
    <row r="180" spans="1:8" x14ac:dyDescent="0.25">
      <c r="A180" s="1">
        <v>179</v>
      </c>
      <c r="B180" s="1">
        <v>3</v>
      </c>
      <c r="C180" s="17" t="s">
        <v>313</v>
      </c>
      <c r="E180" s="17" t="s">
        <v>17</v>
      </c>
      <c r="F180" s="17" t="s">
        <v>314</v>
      </c>
      <c r="G180" s="17" t="s">
        <v>315</v>
      </c>
      <c r="H180" s="45"/>
    </row>
    <row r="181" spans="1:8" x14ac:dyDescent="0.25">
      <c r="A181" s="1">
        <v>180</v>
      </c>
      <c r="B181" s="1">
        <v>4</v>
      </c>
      <c r="C181" s="17" t="s">
        <v>279</v>
      </c>
      <c r="E181" s="17" t="s">
        <v>17</v>
      </c>
      <c r="F181" s="17" t="s">
        <v>66</v>
      </c>
      <c r="G181" s="19" t="s">
        <v>1863</v>
      </c>
      <c r="H181" s="45">
        <v>500</v>
      </c>
    </row>
    <row r="182" spans="1:8" x14ac:dyDescent="0.25">
      <c r="A182" s="1">
        <v>181</v>
      </c>
      <c r="B182" s="5">
        <v>4</v>
      </c>
      <c r="C182" s="19" t="s">
        <v>164</v>
      </c>
      <c r="D182" s="19"/>
      <c r="E182" s="19" t="s">
        <v>17</v>
      </c>
      <c r="F182" s="19" t="s">
        <v>35</v>
      </c>
      <c r="G182" s="19" t="s">
        <v>165</v>
      </c>
      <c r="H182" s="45"/>
    </row>
    <row r="183" spans="1:8" x14ac:dyDescent="0.25">
      <c r="A183" s="1">
        <v>182</v>
      </c>
      <c r="B183" s="1" t="s">
        <v>149</v>
      </c>
      <c r="C183" s="19" t="s">
        <v>317</v>
      </c>
      <c r="D183" s="19"/>
      <c r="E183" s="19" t="s">
        <v>17</v>
      </c>
      <c r="F183" s="17" t="s">
        <v>285</v>
      </c>
      <c r="G183" s="18" t="s">
        <v>30</v>
      </c>
      <c r="H183" s="45"/>
    </row>
    <row r="184" spans="1:8" x14ac:dyDescent="0.25">
      <c r="A184" s="1">
        <v>183</v>
      </c>
      <c r="H184" s="45"/>
    </row>
    <row r="185" spans="1:8" x14ac:dyDescent="0.25">
      <c r="A185" s="1">
        <v>184</v>
      </c>
      <c r="B185" s="1">
        <v>3</v>
      </c>
      <c r="C185" s="17" t="s">
        <v>353</v>
      </c>
      <c r="E185" s="17" t="s">
        <v>20</v>
      </c>
      <c r="F185" s="17" t="s">
        <v>354</v>
      </c>
      <c r="G185" s="17" t="s">
        <v>369</v>
      </c>
      <c r="H185" s="45"/>
    </row>
    <row r="186" spans="1:8" x14ac:dyDescent="0.25">
      <c r="A186" s="1">
        <v>185</v>
      </c>
      <c r="B186" s="1">
        <v>4</v>
      </c>
      <c r="C186" s="17" t="s">
        <v>332</v>
      </c>
      <c r="E186" s="17" t="s">
        <v>17</v>
      </c>
      <c r="F186" s="17" t="s">
        <v>299</v>
      </c>
      <c r="G186" s="18" t="s">
        <v>333</v>
      </c>
      <c r="H186" s="45"/>
    </row>
    <row r="187" spans="1:8" x14ac:dyDescent="0.25">
      <c r="A187" s="1">
        <v>186</v>
      </c>
      <c r="B187" s="1">
        <v>5</v>
      </c>
      <c r="C187" s="17" t="s">
        <v>407</v>
      </c>
      <c r="E187" s="17" t="s">
        <v>17</v>
      </c>
      <c r="F187" s="17" t="s">
        <v>58</v>
      </c>
      <c r="G187" s="17" t="s">
        <v>128</v>
      </c>
      <c r="H187" s="45"/>
    </row>
    <row r="188" spans="1:8" x14ac:dyDescent="0.25">
      <c r="A188" s="1">
        <v>187</v>
      </c>
      <c r="B188" s="1">
        <v>2</v>
      </c>
      <c r="C188" s="17" t="s">
        <v>321</v>
      </c>
      <c r="E188" s="17" t="s">
        <v>17</v>
      </c>
      <c r="F188" s="17" t="s">
        <v>320</v>
      </c>
      <c r="G188" s="18" t="s">
        <v>200</v>
      </c>
      <c r="H188" s="45"/>
    </row>
    <row r="189" spans="1:8" x14ac:dyDescent="0.25">
      <c r="A189" s="1">
        <v>188</v>
      </c>
      <c r="B189" s="1" t="s">
        <v>149</v>
      </c>
      <c r="C189" s="17" t="s">
        <v>283</v>
      </c>
      <c r="E189" s="17" t="s">
        <v>17</v>
      </c>
      <c r="F189" s="17" t="s">
        <v>55</v>
      </c>
      <c r="G189" s="19" t="s">
        <v>302</v>
      </c>
      <c r="H189" s="45"/>
    </row>
    <row r="190" spans="1:8" x14ac:dyDescent="0.25">
      <c r="A190" s="1">
        <v>189</v>
      </c>
      <c r="B190" s="1">
        <v>4</v>
      </c>
      <c r="C190" s="17" t="s">
        <v>91</v>
      </c>
      <c r="E190" s="17" t="s">
        <v>17</v>
      </c>
      <c r="F190" s="17" t="s">
        <v>92</v>
      </c>
      <c r="G190" s="17" t="s">
        <v>15</v>
      </c>
      <c r="H190" s="45">
        <v>500</v>
      </c>
    </row>
    <row r="191" spans="1:8" x14ac:dyDescent="0.25">
      <c r="A191" s="1">
        <v>190</v>
      </c>
      <c r="B191" s="1">
        <v>2</v>
      </c>
      <c r="C191" s="17" t="s">
        <v>249</v>
      </c>
      <c r="E191" s="17" t="s">
        <v>17</v>
      </c>
      <c r="F191" s="17" t="s">
        <v>250</v>
      </c>
      <c r="G191" s="18" t="s">
        <v>244</v>
      </c>
      <c r="H191" s="45"/>
    </row>
    <row r="192" spans="1:8" x14ac:dyDescent="0.25">
      <c r="A192" s="1">
        <v>191</v>
      </c>
      <c r="B192" s="1">
        <v>3</v>
      </c>
      <c r="C192" s="17" t="s">
        <v>111</v>
      </c>
      <c r="E192" s="17" t="s">
        <v>87</v>
      </c>
      <c r="F192" s="17" t="s">
        <v>80</v>
      </c>
      <c r="G192" s="17" t="s">
        <v>15</v>
      </c>
      <c r="H192" s="45">
        <v>500</v>
      </c>
    </row>
    <row r="193" spans="1:8" x14ac:dyDescent="0.25">
      <c r="A193" s="1">
        <v>192</v>
      </c>
      <c r="B193" s="1">
        <v>1</v>
      </c>
      <c r="C193" s="17" t="s">
        <v>348</v>
      </c>
      <c r="E193" s="17" t="s">
        <v>17</v>
      </c>
      <c r="F193" s="17" t="s">
        <v>110</v>
      </c>
      <c r="G193" s="17" t="s">
        <v>2309</v>
      </c>
      <c r="H193" s="45">
        <v>500</v>
      </c>
    </row>
    <row r="194" spans="1:8" x14ac:dyDescent="0.25">
      <c r="A194" s="1">
        <v>193</v>
      </c>
      <c r="B194" s="1">
        <v>1</v>
      </c>
      <c r="C194" s="17" t="s">
        <v>349</v>
      </c>
      <c r="E194" s="17" t="s">
        <v>20</v>
      </c>
      <c r="F194" s="17" t="s">
        <v>151</v>
      </c>
      <c r="G194" s="19" t="s">
        <v>208</v>
      </c>
      <c r="H194" s="45"/>
    </row>
    <row r="195" spans="1:8" x14ac:dyDescent="0.25">
      <c r="A195" s="5">
        <v>194</v>
      </c>
      <c r="B195" s="1">
        <v>3</v>
      </c>
      <c r="C195" s="17" t="s">
        <v>356</v>
      </c>
      <c r="E195" s="17" t="s">
        <v>17</v>
      </c>
      <c r="F195" s="17" t="s">
        <v>58</v>
      </c>
      <c r="G195" s="17" t="s">
        <v>155</v>
      </c>
      <c r="H195" s="45"/>
    </row>
    <row r="196" spans="1:8" x14ac:dyDescent="0.25">
      <c r="A196" s="1">
        <v>195</v>
      </c>
      <c r="B196" s="1" t="s">
        <v>148</v>
      </c>
      <c r="C196" s="17" t="s">
        <v>290</v>
      </c>
      <c r="E196" s="17" t="s">
        <v>17</v>
      </c>
      <c r="F196" s="17" t="s">
        <v>171</v>
      </c>
      <c r="G196" s="18" t="s">
        <v>291</v>
      </c>
      <c r="H196" s="45"/>
    </row>
    <row r="197" spans="1:8" x14ac:dyDescent="0.25">
      <c r="A197" s="1">
        <v>196</v>
      </c>
      <c r="B197" s="1">
        <v>3</v>
      </c>
      <c r="C197" s="17" t="s">
        <v>357</v>
      </c>
      <c r="E197" s="17" t="s">
        <v>17</v>
      </c>
      <c r="F197" s="17" t="s">
        <v>58</v>
      </c>
      <c r="G197" s="18" t="s">
        <v>294</v>
      </c>
      <c r="H197" s="45"/>
    </row>
    <row r="198" spans="1:8" x14ac:dyDescent="0.25">
      <c r="A198" s="1">
        <v>197</v>
      </c>
      <c r="B198" s="1">
        <v>2</v>
      </c>
      <c r="C198" s="17" t="s">
        <v>326</v>
      </c>
      <c r="E198" s="17" t="s">
        <v>327</v>
      </c>
      <c r="F198" s="17" t="s">
        <v>328</v>
      </c>
      <c r="G198" s="17" t="s">
        <v>329</v>
      </c>
      <c r="H198" s="45"/>
    </row>
    <row r="199" spans="1:8" x14ac:dyDescent="0.25">
      <c r="A199" s="1">
        <v>198</v>
      </c>
      <c r="B199" s="1">
        <v>3</v>
      </c>
      <c r="C199" s="17" t="s">
        <v>325</v>
      </c>
      <c r="E199" s="17" t="s">
        <v>17</v>
      </c>
      <c r="F199" s="17" t="s">
        <v>167</v>
      </c>
      <c r="G199" s="17" t="s">
        <v>15</v>
      </c>
      <c r="H199" s="45"/>
    </row>
    <row r="200" spans="1:8" x14ac:dyDescent="0.25">
      <c r="A200" s="1">
        <v>199</v>
      </c>
      <c r="B200" s="1">
        <v>1</v>
      </c>
      <c r="C200" s="17" t="s">
        <v>1105</v>
      </c>
      <c r="E200" s="17" t="s">
        <v>17</v>
      </c>
      <c r="F200" s="17" t="s">
        <v>151</v>
      </c>
      <c r="G200" s="17" t="s">
        <v>128</v>
      </c>
      <c r="H200" s="45"/>
    </row>
    <row r="201" spans="1:8" x14ac:dyDescent="0.25">
      <c r="A201" s="1">
        <v>200</v>
      </c>
      <c r="B201" s="43">
        <v>5</v>
      </c>
      <c r="C201" s="17" t="s">
        <v>1501</v>
      </c>
      <c r="D201" s="44"/>
      <c r="E201" s="17" t="s">
        <v>17</v>
      </c>
      <c r="F201" s="17" t="s">
        <v>1502</v>
      </c>
      <c r="G201" s="17" t="s">
        <v>1503</v>
      </c>
      <c r="H201" s="45"/>
    </row>
    <row r="202" spans="1:8" x14ac:dyDescent="0.25">
      <c r="A202" s="1">
        <v>201</v>
      </c>
      <c r="B202" s="21">
        <v>4</v>
      </c>
      <c r="C202" s="17" t="s">
        <v>371</v>
      </c>
      <c r="E202" s="17" t="s">
        <v>17</v>
      </c>
      <c r="F202" s="17" t="s">
        <v>34</v>
      </c>
      <c r="G202" s="17" t="s">
        <v>128</v>
      </c>
      <c r="H202" s="45"/>
    </row>
    <row r="203" spans="1:8" x14ac:dyDescent="0.25">
      <c r="A203" s="1">
        <v>202</v>
      </c>
      <c r="B203" s="21">
        <v>5</v>
      </c>
      <c r="C203" s="17" t="s">
        <v>374</v>
      </c>
      <c r="E203" s="17" t="s">
        <v>17</v>
      </c>
      <c r="F203" s="17" t="s">
        <v>375</v>
      </c>
      <c r="G203" s="25" t="s">
        <v>7</v>
      </c>
      <c r="H203" s="45">
        <v>500</v>
      </c>
    </row>
    <row r="204" spans="1:8" x14ac:dyDescent="0.25">
      <c r="A204" s="1">
        <v>203</v>
      </c>
      <c r="B204" s="21">
        <v>3</v>
      </c>
      <c r="C204" s="17" t="s">
        <v>378</v>
      </c>
      <c r="E204" s="17" t="s">
        <v>17</v>
      </c>
      <c r="F204" s="17" t="s">
        <v>379</v>
      </c>
      <c r="G204" s="17" t="s">
        <v>90</v>
      </c>
      <c r="H204" s="45"/>
    </row>
    <row r="205" spans="1:8" x14ac:dyDescent="0.25">
      <c r="A205" s="1">
        <v>204</v>
      </c>
      <c r="B205" s="21">
        <v>4</v>
      </c>
      <c r="C205" s="17" t="s">
        <v>2623</v>
      </c>
      <c r="E205" s="17" t="s">
        <v>17</v>
      </c>
      <c r="F205" s="17" t="s">
        <v>58</v>
      </c>
      <c r="G205" s="19" t="s">
        <v>105</v>
      </c>
      <c r="H205" s="45"/>
    </row>
    <row r="206" spans="1:8" x14ac:dyDescent="0.25">
      <c r="A206" s="1">
        <v>205</v>
      </c>
      <c r="B206" s="1">
        <v>3</v>
      </c>
      <c r="C206" s="17" t="s">
        <v>1085</v>
      </c>
      <c r="E206" s="17" t="s">
        <v>17</v>
      </c>
      <c r="F206" s="17" t="s">
        <v>24</v>
      </c>
      <c r="G206" s="18" t="s">
        <v>1086</v>
      </c>
      <c r="H206" s="45"/>
    </row>
    <row r="207" spans="1:8" x14ac:dyDescent="0.25">
      <c r="A207" s="1">
        <v>206</v>
      </c>
      <c r="B207" s="21">
        <v>5</v>
      </c>
      <c r="C207" s="17" t="s">
        <v>381</v>
      </c>
      <c r="E207" s="17" t="s">
        <v>17</v>
      </c>
      <c r="F207" s="17" t="s">
        <v>382</v>
      </c>
      <c r="G207" s="17" t="s">
        <v>383</v>
      </c>
      <c r="H207" s="45"/>
    </row>
    <row r="208" spans="1:8" x14ac:dyDescent="0.25">
      <c r="A208" s="1">
        <v>207</v>
      </c>
      <c r="B208" s="21">
        <v>3</v>
      </c>
      <c r="C208" s="22" t="s">
        <v>370</v>
      </c>
      <c r="D208" s="22"/>
      <c r="E208" s="22" t="s">
        <v>17</v>
      </c>
      <c r="F208" s="22" t="s">
        <v>24</v>
      </c>
      <c r="G208" s="18" t="s">
        <v>68</v>
      </c>
      <c r="H208" s="45"/>
    </row>
    <row r="209" spans="1:8" x14ac:dyDescent="0.25">
      <c r="A209" s="1">
        <v>208</v>
      </c>
      <c r="B209" s="21">
        <v>4</v>
      </c>
      <c r="C209" s="17" t="s">
        <v>396</v>
      </c>
      <c r="E209" s="22" t="s">
        <v>79</v>
      </c>
      <c r="F209" s="19" t="s">
        <v>35</v>
      </c>
      <c r="G209" s="17" t="s">
        <v>39</v>
      </c>
      <c r="H209" s="45"/>
    </row>
    <row r="210" spans="1:8" x14ac:dyDescent="0.25">
      <c r="A210" s="1">
        <v>209</v>
      </c>
      <c r="B210" s="21">
        <v>3</v>
      </c>
      <c r="C210" s="22" t="s">
        <v>387</v>
      </c>
      <c r="D210" s="22"/>
      <c r="E210" s="17" t="s">
        <v>388</v>
      </c>
      <c r="F210" s="22" t="s">
        <v>389</v>
      </c>
      <c r="G210" s="17" t="s">
        <v>15</v>
      </c>
      <c r="H210" s="45"/>
    </row>
    <row r="211" spans="1:8" x14ac:dyDescent="0.25">
      <c r="A211" s="1">
        <v>210</v>
      </c>
      <c r="B211" s="21">
        <v>4</v>
      </c>
      <c r="C211" s="22" t="s">
        <v>380</v>
      </c>
      <c r="D211" s="22"/>
      <c r="E211" s="17" t="s">
        <v>17</v>
      </c>
      <c r="F211" s="17" t="s">
        <v>34</v>
      </c>
      <c r="G211" s="18" t="s">
        <v>21</v>
      </c>
      <c r="H211" s="45"/>
    </row>
    <row r="212" spans="1:8" x14ac:dyDescent="0.25">
      <c r="A212" s="1">
        <v>211</v>
      </c>
      <c r="B212" s="21">
        <v>6</v>
      </c>
      <c r="C212" s="22" t="s">
        <v>398</v>
      </c>
      <c r="D212" s="22"/>
      <c r="E212" s="22" t="s">
        <v>17</v>
      </c>
      <c r="F212" s="22" t="s">
        <v>399</v>
      </c>
      <c r="G212" s="17" t="s">
        <v>400</v>
      </c>
      <c r="H212" s="45"/>
    </row>
    <row r="213" spans="1:8" x14ac:dyDescent="0.25">
      <c r="A213" s="1">
        <v>212</v>
      </c>
      <c r="B213" s="21">
        <v>4</v>
      </c>
      <c r="C213" s="17" t="s">
        <v>1513</v>
      </c>
      <c r="D213" s="22"/>
      <c r="E213" s="17" t="s">
        <v>17</v>
      </c>
      <c r="F213" s="19" t="s">
        <v>35</v>
      </c>
      <c r="G213" s="17" t="s">
        <v>15</v>
      </c>
      <c r="H213" s="45">
        <v>0</v>
      </c>
    </row>
    <row r="214" spans="1:8" x14ac:dyDescent="0.25">
      <c r="A214" s="1">
        <v>213</v>
      </c>
      <c r="B214" s="21">
        <v>2</v>
      </c>
      <c r="C214" s="22" t="s">
        <v>384</v>
      </c>
      <c r="D214" s="22"/>
      <c r="E214" s="22" t="s">
        <v>17</v>
      </c>
      <c r="F214" s="22" t="s">
        <v>385</v>
      </c>
      <c r="G214" s="17" t="s">
        <v>15</v>
      </c>
      <c r="H214" s="45"/>
    </row>
    <row r="215" spans="1:8" x14ac:dyDescent="0.25">
      <c r="A215" s="1">
        <v>214</v>
      </c>
      <c r="B215" s="21">
        <v>2</v>
      </c>
      <c r="C215" s="17" t="s">
        <v>2826</v>
      </c>
      <c r="D215" s="22"/>
      <c r="E215" s="17" t="s">
        <v>87</v>
      </c>
      <c r="F215" s="17" t="s">
        <v>285</v>
      </c>
      <c r="G215" s="18" t="s">
        <v>1086</v>
      </c>
      <c r="H215" s="45">
        <v>500</v>
      </c>
    </row>
    <row r="216" spans="1:8" x14ac:dyDescent="0.25">
      <c r="A216" s="1">
        <v>215</v>
      </c>
      <c r="B216" s="21">
        <v>4</v>
      </c>
      <c r="C216" s="22" t="s">
        <v>403</v>
      </c>
      <c r="D216" s="22"/>
      <c r="E216" s="22" t="s">
        <v>17</v>
      </c>
      <c r="F216" s="22" t="s">
        <v>110</v>
      </c>
      <c r="G216" s="17" t="s">
        <v>15</v>
      </c>
      <c r="H216" s="45"/>
    </row>
    <row r="217" spans="1:8" x14ac:dyDescent="0.25">
      <c r="A217" s="1">
        <v>216</v>
      </c>
      <c r="B217" s="21">
        <v>3</v>
      </c>
      <c r="C217" s="22" t="s">
        <v>406</v>
      </c>
      <c r="D217" s="22"/>
      <c r="E217" s="22" t="s">
        <v>17</v>
      </c>
      <c r="F217" s="22" t="s">
        <v>243</v>
      </c>
      <c r="G217" s="17" t="s">
        <v>15</v>
      </c>
      <c r="H217" s="45"/>
    </row>
    <row r="218" spans="1:8" x14ac:dyDescent="0.25">
      <c r="A218" s="1">
        <v>217</v>
      </c>
      <c r="B218" s="21">
        <v>3</v>
      </c>
      <c r="C218" s="17" t="s">
        <v>326</v>
      </c>
      <c r="D218" s="22"/>
      <c r="E218" s="17" t="s">
        <v>327</v>
      </c>
      <c r="F218" s="17" t="s">
        <v>58</v>
      </c>
      <c r="G218" s="17" t="s">
        <v>2309</v>
      </c>
      <c r="H218" s="45">
        <v>300</v>
      </c>
    </row>
    <row r="219" spans="1:8" x14ac:dyDescent="0.25">
      <c r="A219" s="1">
        <v>218</v>
      </c>
      <c r="B219" s="21">
        <v>2</v>
      </c>
      <c r="C219" s="17" t="s">
        <v>380</v>
      </c>
      <c r="D219" s="22"/>
      <c r="E219" s="17" t="s">
        <v>17</v>
      </c>
      <c r="F219" s="17" t="s">
        <v>51</v>
      </c>
      <c r="G219" s="18" t="s">
        <v>2827</v>
      </c>
      <c r="H219" s="45">
        <v>500</v>
      </c>
    </row>
    <row r="220" spans="1:8" x14ac:dyDescent="0.25">
      <c r="A220" s="1">
        <v>219</v>
      </c>
      <c r="B220" s="21">
        <v>1</v>
      </c>
      <c r="C220" s="22" t="s">
        <v>410</v>
      </c>
      <c r="D220" s="22"/>
      <c r="E220" s="17" t="s">
        <v>327</v>
      </c>
      <c r="F220" s="17" t="s">
        <v>110</v>
      </c>
      <c r="G220" s="17" t="s">
        <v>15</v>
      </c>
      <c r="H220" s="45"/>
    </row>
    <row r="221" spans="1:8" x14ac:dyDescent="0.25">
      <c r="A221" s="1">
        <v>220</v>
      </c>
      <c r="B221" s="1" t="s">
        <v>148</v>
      </c>
      <c r="C221" s="22" t="s">
        <v>373</v>
      </c>
      <c r="D221" s="22"/>
      <c r="E221" s="17" t="s">
        <v>17</v>
      </c>
      <c r="F221" s="17" t="s">
        <v>49</v>
      </c>
      <c r="G221" s="19" t="s">
        <v>1059</v>
      </c>
      <c r="H221" s="45"/>
    </row>
    <row r="222" spans="1:8" x14ac:dyDescent="0.25">
      <c r="A222" s="1">
        <v>221</v>
      </c>
      <c r="B222" s="5">
        <v>5</v>
      </c>
      <c r="C222" s="17" t="s">
        <v>411</v>
      </c>
      <c r="E222" s="17" t="s">
        <v>20</v>
      </c>
      <c r="F222" s="17" t="s">
        <v>58</v>
      </c>
      <c r="G222" s="17" t="s">
        <v>128</v>
      </c>
      <c r="H222" s="45"/>
    </row>
    <row r="223" spans="1:8" x14ac:dyDescent="0.25">
      <c r="A223" s="1">
        <v>222</v>
      </c>
      <c r="B223" s="21">
        <v>2</v>
      </c>
      <c r="C223" s="22" t="s">
        <v>59</v>
      </c>
      <c r="D223" s="22"/>
      <c r="E223" s="22" t="s">
        <v>17</v>
      </c>
      <c r="F223" s="22" t="s">
        <v>60</v>
      </c>
      <c r="G223" s="22" t="s">
        <v>15</v>
      </c>
      <c r="H223" s="45">
        <v>500</v>
      </c>
    </row>
    <row r="224" spans="1:8" x14ac:dyDescent="0.25">
      <c r="A224" s="1">
        <v>223</v>
      </c>
      <c r="B224" s="21">
        <v>1</v>
      </c>
      <c r="C224" s="22" t="s">
        <v>412</v>
      </c>
      <c r="D224" s="22"/>
      <c r="E224" s="17" t="s">
        <v>17</v>
      </c>
      <c r="F224" s="22" t="s">
        <v>80</v>
      </c>
      <c r="G224" s="17" t="s">
        <v>15</v>
      </c>
      <c r="H224" s="45"/>
    </row>
    <row r="225" spans="1:8" x14ac:dyDescent="0.25">
      <c r="A225" s="1">
        <v>224</v>
      </c>
      <c r="B225" s="21">
        <v>2</v>
      </c>
      <c r="C225" s="22" t="s">
        <v>414</v>
      </c>
      <c r="D225" s="22"/>
      <c r="E225" s="17" t="s">
        <v>17</v>
      </c>
      <c r="F225" s="17" t="s">
        <v>324</v>
      </c>
      <c r="G225" s="18" t="s">
        <v>294</v>
      </c>
      <c r="H225" s="45"/>
    </row>
    <row r="226" spans="1:8" x14ac:dyDescent="0.25">
      <c r="A226" s="1">
        <v>225</v>
      </c>
      <c r="B226" s="21">
        <v>1</v>
      </c>
      <c r="C226" s="22" t="s">
        <v>401</v>
      </c>
      <c r="D226" s="22"/>
      <c r="E226" s="22" t="s">
        <v>100</v>
      </c>
      <c r="F226" s="22" t="s">
        <v>402</v>
      </c>
      <c r="G226" s="17" t="s">
        <v>286</v>
      </c>
      <c r="H226" s="45"/>
    </row>
    <row r="227" spans="1:8" x14ac:dyDescent="0.25">
      <c r="A227" s="1">
        <v>226</v>
      </c>
      <c r="B227" s="21" t="s">
        <v>149</v>
      </c>
      <c r="C227" s="22" t="s">
        <v>419</v>
      </c>
      <c r="D227" s="22"/>
      <c r="E227" s="22" t="s">
        <v>17</v>
      </c>
      <c r="F227" s="22" t="s">
        <v>285</v>
      </c>
      <c r="G227" s="18" t="s">
        <v>222</v>
      </c>
      <c r="H227" s="45"/>
    </row>
    <row r="228" spans="1:8" x14ac:dyDescent="0.25">
      <c r="A228" s="1">
        <v>227</v>
      </c>
      <c r="B228" s="23">
        <v>3</v>
      </c>
      <c r="C228" s="22" t="s">
        <v>376</v>
      </c>
      <c r="D228" s="22"/>
      <c r="E228" s="25" t="s">
        <v>17</v>
      </c>
      <c r="F228" s="22" t="s">
        <v>377</v>
      </c>
      <c r="G228" s="17" t="s">
        <v>39</v>
      </c>
      <c r="H228" s="45"/>
    </row>
    <row r="229" spans="1:8" x14ac:dyDescent="0.25">
      <c r="A229" s="1">
        <v>228</v>
      </c>
      <c r="B229" s="23">
        <v>1</v>
      </c>
      <c r="C229" s="25" t="s">
        <v>2824</v>
      </c>
      <c r="D229" s="24"/>
      <c r="E229" s="25" t="s">
        <v>17</v>
      </c>
      <c r="F229" s="25" t="s">
        <v>2825</v>
      </c>
      <c r="G229" s="34" t="s">
        <v>1511</v>
      </c>
      <c r="H229" s="45"/>
    </row>
    <row r="230" spans="1:8" x14ac:dyDescent="0.25">
      <c r="A230" s="1">
        <v>229</v>
      </c>
      <c r="B230" s="23">
        <v>4</v>
      </c>
      <c r="C230" s="25" t="s">
        <v>420</v>
      </c>
      <c r="D230" s="24"/>
      <c r="E230" s="25" t="s">
        <v>87</v>
      </c>
      <c r="F230" s="17" t="s">
        <v>212</v>
      </c>
      <c r="G230" s="35" t="s">
        <v>421</v>
      </c>
      <c r="H230" s="45"/>
    </row>
    <row r="231" spans="1:8" x14ac:dyDescent="0.25">
      <c r="A231" s="1">
        <v>230</v>
      </c>
      <c r="B231" s="23">
        <v>4</v>
      </c>
      <c r="C231" s="25" t="s">
        <v>422</v>
      </c>
      <c r="D231" s="24"/>
      <c r="E231" s="25" t="s">
        <v>17</v>
      </c>
      <c r="F231" s="17" t="s">
        <v>58</v>
      </c>
      <c r="G231" s="17" t="s">
        <v>128</v>
      </c>
      <c r="H231" s="45"/>
    </row>
    <row r="232" spans="1:8" x14ac:dyDescent="0.25">
      <c r="A232" s="1">
        <v>231</v>
      </c>
      <c r="B232" s="23">
        <v>4</v>
      </c>
      <c r="C232" s="22" t="s">
        <v>391</v>
      </c>
      <c r="D232" s="22"/>
      <c r="E232" s="25" t="s">
        <v>17</v>
      </c>
      <c r="F232" s="17" t="s">
        <v>163</v>
      </c>
      <c r="G232" s="17" t="s">
        <v>146</v>
      </c>
      <c r="H232" s="45"/>
    </row>
    <row r="233" spans="1:8" x14ac:dyDescent="0.25">
      <c r="A233" s="1">
        <v>232</v>
      </c>
      <c r="B233" s="23">
        <v>3</v>
      </c>
      <c r="C233" s="22" t="s">
        <v>392</v>
      </c>
      <c r="D233" s="22"/>
      <c r="E233" s="25" t="s">
        <v>17</v>
      </c>
      <c r="F233" s="17" t="s">
        <v>393</v>
      </c>
      <c r="G233" s="25" t="s">
        <v>7</v>
      </c>
      <c r="H233" s="45"/>
    </row>
    <row r="234" spans="1:8" x14ac:dyDescent="0.25">
      <c r="A234" s="1">
        <v>233</v>
      </c>
      <c r="B234" s="23"/>
      <c r="C234" s="24"/>
      <c r="D234" s="24"/>
      <c r="E234" s="24"/>
      <c r="F234" s="24"/>
      <c r="G234" s="24"/>
      <c r="H234" s="45"/>
    </row>
    <row r="235" spans="1:8" x14ac:dyDescent="0.25">
      <c r="A235" s="1">
        <v>234</v>
      </c>
      <c r="B235" s="23">
        <v>3</v>
      </c>
      <c r="C235" s="25" t="s">
        <v>415</v>
      </c>
      <c r="D235" s="25"/>
      <c r="E235" s="25" t="s">
        <v>17</v>
      </c>
      <c r="F235" s="25" t="s">
        <v>212</v>
      </c>
      <c r="G235" s="17" t="s">
        <v>416</v>
      </c>
      <c r="H235" s="45"/>
    </row>
    <row r="236" spans="1:8" x14ac:dyDescent="0.25">
      <c r="A236" s="1">
        <v>235</v>
      </c>
      <c r="B236" s="23">
        <v>4</v>
      </c>
      <c r="C236" s="22" t="s">
        <v>408</v>
      </c>
      <c r="D236" s="22"/>
      <c r="E236" s="25" t="s">
        <v>17</v>
      </c>
      <c r="F236" s="17" t="s">
        <v>34</v>
      </c>
      <c r="G236" s="25" t="s">
        <v>409</v>
      </c>
      <c r="H236" s="45"/>
    </row>
    <row r="237" spans="1:8" x14ac:dyDescent="0.25">
      <c r="A237" s="1">
        <v>236</v>
      </c>
      <c r="B237" s="23">
        <v>6</v>
      </c>
      <c r="C237" s="27" t="s">
        <v>932</v>
      </c>
      <c r="D237" s="36"/>
      <c r="E237" s="27" t="s">
        <v>17</v>
      </c>
      <c r="F237" s="37" t="s">
        <v>161</v>
      </c>
      <c r="G237" s="38" t="s">
        <v>933</v>
      </c>
      <c r="H237" s="45"/>
    </row>
    <row r="238" spans="1:8" x14ac:dyDescent="0.25">
      <c r="A238" s="1">
        <v>237</v>
      </c>
      <c r="B238" s="23">
        <v>2</v>
      </c>
      <c r="C238" s="24" t="s">
        <v>418</v>
      </c>
      <c r="D238" s="24"/>
      <c r="E238" s="24" t="s">
        <v>17</v>
      </c>
      <c r="F238" s="24" t="s">
        <v>227</v>
      </c>
      <c r="G238" s="24" t="s">
        <v>132</v>
      </c>
      <c r="H238" s="45"/>
    </row>
    <row r="239" spans="1:8" x14ac:dyDescent="0.25">
      <c r="A239" s="1">
        <v>238</v>
      </c>
      <c r="B239" s="23">
        <v>1</v>
      </c>
      <c r="C239" s="24" t="s">
        <v>1080</v>
      </c>
      <c r="D239" s="24"/>
      <c r="E239" s="25" t="s">
        <v>17</v>
      </c>
      <c r="F239" s="24" t="s">
        <v>1081</v>
      </c>
      <c r="G239" s="25" t="s">
        <v>1082</v>
      </c>
      <c r="H239" s="45"/>
    </row>
    <row r="240" spans="1:8" x14ac:dyDescent="0.25">
      <c r="A240" s="1">
        <v>239</v>
      </c>
      <c r="B240" s="23">
        <v>3</v>
      </c>
      <c r="C240" s="24" t="s">
        <v>1079</v>
      </c>
      <c r="D240" s="24"/>
      <c r="E240" s="25" t="s">
        <v>17</v>
      </c>
      <c r="F240" s="25" t="s">
        <v>170</v>
      </c>
      <c r="G240" s="17" t="s">
        <v>155</v>
      </c>
      <c r="H240" s="45"/>
    </row>
    <row r="241" spans="1:8" x14ac:dyDescent="0.25">
      <c r="A241" s="1">
        <v>240</v>
      </c>
      <c r="B241" s="23">
        <v>3</v>
      </c>
      <c r="C241" s="22" t="s">
        <v>394</v>
      </c>
      <c r="D241" s="22"/>
      <c r="E241" s="25" t="s">
        <v>17</v>
      </c>
      <c r="F241" s="17" t="s">
        <v>137</v>
      </c>
      <c r="G241" s="17" t="s">
        <v>138</v>
      </c>
      <c r="H241" s="45"/>
    </row>
    <row r="242" spans="1:8" x14ac:dyDescent="0.25">
      <c r="A242" s="1">
        <v>241</v>
      </c>
      <c r="B242" s="23">
        <v>4</v>
      </c>
      <c r="C242" s="22" t="s">
        <v>1876</v>
      </c>
      <c r="D242" s="24"/>
      <c r="E242" s="25" t="s">
        <v>17</v>
      </c>
      <c r="F242" s="17" t="s">
        <v>141</v>
      </c>
      <c r="G242" s="17" t="s">
        <v>128</v>
      </c>
      <c r="H242" s="45"/>
    </row>
    <row r="243" spans="1:8" x14ac:dyDescent="0.25">
      <c r="A243" s="1">
        <v>242</v>
      </c>
      <c r="B243" s="23">
        <v>5</v>
      </c>
      <c r="C243" s="22" t="s">
        <v>1071</v>
      </c>
      <c r="D243" s="24"/>
      <c r="E243" s="25" t="s">
        <v>20</v>
      </c>
      <c r="F243" s="25" t="s">
        <v>269</v>
      </c>
      <c r="G243" s="18" t="s">
        <v>155</v>
      </c>
      <c r="H243" s="45"/>
    </row>
    <row r="244" spans="1:8" x14ac:dyDescent="0.25">
      <c r="A244" s="1">
        <v>243</v>
      </c>
      <c r="B244" s="21">
        <v>1</v>
      </c>
      <c r="C244" s="22" t="s">
        <v>1072</v>
      </c>
      <c r="D244" s="22"/>
      <c r="E244" s="17" t="s">
        <v>17</v>
      </c>
      <c r="F244" s="25" t="s">
        <v>1073</v>
      </c>
      <c r="G244" s="18" t="s">
        <v>1074</v>
      </c>
      <c r="H244" s="45"/>
    </row>
    <row r="245" spans="1:8" x14ac:dyDescent="0.25">
      <c r="A245" s="1">
        <v>244</v>
      </c>
      <c r="B245" s="21">
        <v>5</v>
      </c>
      <c r="C245" s="22" t="s">
        <v>1075</v>
      </c>
      <c r="D245" s="22"/>
      <c r="E245" s="17" t="s">
        <v>17</v>
      </c>
      <c r="F245" s="25" t="s">
        <v>1076</v>
      </c>
      <c r="G245" s="17" t="s">
        <v>128</v>
      </c>
      <c r="H245" s="45"/>
    </row>
    <row r="246" spans="1:8" x14ac:dyDescent="0.25">
      <c r="A246" s="1">
        <v>245</v>
      </c>
      <c r="B246" s="21">
        <v>3</v>
      </c>
      <c r="C246" s="17" t="s">
        <v>1077</v>
      </c>
      <c r="D246" s="22"/>
      <c r="E246" s="17" t="s">
        <v>17</v>
      </c>
      <c r="F246" s="25" t="s">
        <v>1078</v>
      </c>
      <c r="G246" s="34" t="s">
        <v>294</v>
      </c>
      <c r="H246" s="45"/>
    </row>
    <row r="247" spans="1:8" x14ac:dyDescent="0.25">
      <c r="A247" s="1">
        <v>246</v>
      </c>
      <c r="B247" s="23">
        <v>1</v>
      </c>
      <c r="C247" s="25" t="s">
        <v>190</v>
      </c>
      <c r="D247" s="24"/>
      <c r="E247" s="17" t="s">
        <v>17</v>
      </c>
      <c r="F247" s="17" t="s">
        <v>405</v>
      </c>
      <c r="G247" s="17" t="s">
        <v>29</v>
      </c>
      <c r="H247" s="45"/>
    </row>
    <row r="248" spans="1:8" x14ac:dyDescent="0.25">
      <c r="A248" s="1">
        <v>247</v>
      </c>
      <c r="B248" s="23">
        <v>3</v>
      </c>
      <c r="C248" s="25" t="s">
        <v>1087</v>
      </c>
      <c r="D248" s="24"/>
      <c r="E248" s="25" t="s">
        <v>17</v>
      </c>
      <c r="F248" s="25" t="s">
        <v>1083</v>
      </c>
      <c r="G248" s="17" t="s">
        <v>208</v>
      </c>
      <c r="H248" s="45"/>
    </row>
    <row r="249" spans="1:8" x14ac:dyDescent="0.25">
      <c r="A249" s="1">
        <v>248</v>
      </c>
      <c r="B249" s="119">
        <v>1</v>
      </c>
      <c r="C249" s="25" t="s">
        <v>2624</v>
      </c>
      <c r="D249" s="120"/>
      <c r="E249" s="25" t="s">
        <v>17</v>
      </c>
      <c r="F249" s="17" t="s">
        <v>2625</v>
      </c>
      <c r="G249" s="17" t="s">
        <v>294</v>
      </c>
      <c r="H249" s="45"/>
    </row>
    <row r="250" spans="1:8" x14ac:dyDescent="0.25">
      <c r="A250" s="1">
        <v>249</v>
      </c>
      <c r="B250" s="21">
        <v>2</v>
      </c>
      <c r="C250" s="17" t="s">
        <v>1084</v>
      </c>
      <c r="D250" s="22"/>
      <c r="E250" s="17" t="s">
        <v>17</v>
      </c>
      <c r="F250" s="17" t="s">
        <v>44</v>
      </c>
      <c r="G250" s="17" t="s">
        <v>39</v>
      </c>
      <c r="H250" s="45"/>
    </row>
    <row r="251" spans="1:8" x14ac:dyDescent="0.25">
      <c r="A251" s="1">
        <v>250</v>
      </c>
      <c r="B251" s="21">
        <v>1</v>
      </c>
      <c r="C251" s="17" t="s">
        <v>413</v>
      </c>
      <c r="E251" s="17" t="s">
        <v>17</v>
      </c>
      <c r="F251" s="17" t="s">
        <v>110</v>
      </c>
      <c r="G251" s="17" t="s">
        <v>63</v>
      </c>
      <c r="H251" s="45"/>
    </row>
    <row r="252" spans="1:8" x14ac:dyDescent="0.25">
      <c r="A252" s="1">
        <v>251</v>
      </c>
      <c r="B252" s="43">
        <v>6</v>
      </c>
      <c r="C252" s="17" t="s">
        <v>1504</v>
      </c>
      <c r="D252" s="44"/>
      <c r="E252" s="17" t="s">
        <v>17</v>
      </c>
      <c r="F252" s="17" t="s">
        <v>399</v>
      </c>
      <c r="G252" s="17" t="s">
        <v>11</v>
      </c>
      <c r="H252" s="45"/>
    </row>
    <row r="253" spans="1:8" x14ac:dyDescent="0.25">
      <c r="A253" s="1">
        <v>252</v>
      </c>
      <c r="B253" s="43">
        <v>3</v>
      </c>
      <c r="C253" s="44" t="s">
        <v>41</v>
      </c>
      <c r="D253" s="44"/>
      <c r="E253" s="44" t="s">
        <v>87</v>
      </c>
      <c r="F253" s="44" t="s">
        <v>38</v>
      </c>
      <c r="G253" s="17" t="s">
        <v>39</v>
      </c>
      <c r="H253" s="45"/>
    </row>
    <row r="254" spans="1:8" x14ac:dyDescent="0.25">
      <c r="A254" s="1">
        <v>253</v>
      </c>
      <c r="B254" s="43">
        <v>4</v>
      </c>
      <c r="C254" s="44" t="s">
        <v>1514</v>
      </c>
      <c r="D254" s="44"/>
      <c r="E254" s="17" t="s">
        <v>17</v>
      </c>
      <c r="F254" s="17" t="s">
        <v>58</v>
      </c>
      <c r="G254" s="17" t="s">
        <v>105</v>
      </c>
      <c r="H254" s="45"/>
    </row>
    <row r="255" spans="1:8" x14ac:dyDescent="0.25">
      <c r="A255" s="1">
        <v>254</v>
      </c>
      <c r="B255" s="43" t="s">
        <v>148</v>
      </c>
      <c r="C255" s="44" t="s">
        <v>262</v>
      </c>
      <c r="D255" s="44"/>
      <c r="E255" s="44" t="s">
        <v>17</v>
      </c>
      <c r="F255" s="19" t="s">
        <v>141</v>
      </c>
      <c r="G255" s="18" t="s">
        <v>40</v>
      </c>
      <c r="H255" s="45"/>
    </row>
    <row r="256" spans="1:8" x14ac:dyDescent="0.25">
      <c r="A256" s="1">
        <v>255</v>
      </c>
      <c r="B256" s="45">
        <v>5</v>
      </c>
      <c r="C256" s="17" t="s">
        <v>1509</v>
      </c>
      <c r="D256" s="46"/>
      <c r="E256" s="25" t="s">
        <v>17</v>
      </c>
      <c r="F256" s="17" t="s">
        <v>1510</v>
      </c>
      <c r="G256" s="18" t="s">
        <v>1511</v>
      </c>
      <c r="H256" s="45"/>
    </row>
    <row r="257" spans="1:8" x14ac:dyDescent="0.25">
      <c r="A257" s="1">
        <v>256</v>
      </c>
      <c r="B257" s="45">
        <v>2</v>
      </c>
      <c r="C257" s="46" t="s">
        <v>401</v>
      </c>
      <c r="D257" s="46"/>
      <c r="E257" s="46" t="s">
        <v>100</v>
      </c>
      <c r="F257" s="46" t="s">
        <v>113</v>
      </c>
      <c r="G257" s="35" t="s">
        <v>1515</v>
      </c>
      <c r="H257" s="45"/>
    </row>
    <row r="258" spans="1:8" x14ac:dyDescent="0.25">
      <c r="A258" s="1">
        <v>257</v>
      </c>
      <c r="B258" s="45">
        <v>5</v>
      </c>
      <c r="C258" s="25" t="s">
        <v>1517</v>
      </c>
      <c r="D258" s="46"/>
      <c r="E258" s="25" t="s">
        <v>17</v>
      </c>
      <c r="F258" s="46" t="s">
        <v>382</v>
      </c>
      <c r="G258" s="25" t="s">
        <v>1518</v>
      </c>
      <c r="H258" s="45"/>
    </row>
    <row r="259" spans="1:8" x14ac:dyDescent="0.25">
      <c r="A259" s="1">
        <v>258</v>
      </c>
      <c r="B259" s="45">
        <v>3</v>
      </c>
      <c r="C259" s="25" t="s">
        <v>1519</v>
      </c>
      <c r="D259" s="46"/>
      <c r="E259" s="25" t="s">
        <v>17</v>
      </c>
      <c r="F259" s="25" t="s">
        <v>58</v>
      </c>
      <c r="G259" s="34" t="s">
        <v>1520</v>
      </c>
      <c r="H259" s="45"/>
    </row>
    <row r="260" spans="1:8" x14ac:dyDescent="0.25">
      <c r="A260" s="1">
        <v>259</v>
      </c>
      <c r="B260" s="45">
        <v>4</v>
      </c>
      <c r="C260" s="25" t="s">
        <v>1521</v>
      </c>
      <c r="D260" s="46"/>
      <c r="E260" s="25" t="s">
        <v>17</v>
      </c>
      <c r="F260" s="17" t="s">
        <v>1522</v>
      </c>
      <c r="G260" s="19" t="s">
        <v>132</v>
      </c>
      <c r="H260" s="45"/>
    </row>
    <row r="261" spans="1:8" x14ac:dyDescent="0.25">
      <c r="A261" s="1">
        <v>260</v>
      </c>
      <c r="B261" s="45">
        <v>2</v>
      </c>
      <c r="C261" s="25" t="s">
        <v>1523</v>
      </c>
      <c r="D261" s="46"/>
      <c r="E261" s="25" t="s">
        <v>17</v>
      </c>
      <c r="F261" s="25" t="s">
        <v>18</v>
      </c>
      <c r="G261" s="34" t="s">
        <v>218</v>
      </c>
      <c r="H261" s="45">
        <v>500</v>
      </c>
    </row>
    <row r="262" spans="1:8" x14ac:dyDescent="0.25">
      <c r="A262" s="1">
        <v>261</v>
      </c>
      <c r="B262" s="45"/>
      <c r="C262" s="46"/>
      <c r="D262" s="46"/>
      <c r="E262" s="46"/>
      <c r="F262" s="46"/>
      <c r="G262" s="46"/>
      <c r="H262" s="45"/>
    </row>
    <row r="263" spans="1:8" x14ac:dyDescent="0.25">
      <c r="A263" s="1">
        <v>262</v>
      </c>
      <c r="B263" s="45"/>
      <c r="C263" s="46"/>
      <c r="D263" s="46"/>
      <c r="E263" s="46"/>
      <c r="F263" s="46"/>
      <c r="G263" s="46"/>
      <c r="H263" s="45"/>
    </row>
    <row r="264" spans="1:8" x14ac:dyDescent="0.25">
      <c r="A264" s="1">
        <v>263</v>
      </c>
      <c r="B264" s="45">
        <v>3</v>
      </c>
      <c r="C264" s="25" t="s">
        <v>1523</v>
      </c>
      <c r="D264" s="46"/>
      <c r="E264" s="25" t="s">
        <v>17</v>
      </c>
      <c r="F264" s="25" t="s">
        <v>151</v>
      </c>
      <c r="G264" s="25" t="s">
        <v>129</v>
      </c>
      <c r="H264" s="45">
        <v>500</v>
      </c>
    </row>
    <row r="265" spans="1:8" x14ac:dyDescent="0.25">
      <c r="A265" s="1">
        <v>264</v>
      </c>
      <c r="B265" s="45">
        <v>2</v>
      </c>
      <c r="C265" s="25" t="s">
        <v>1864</v>
      </c>
      <c r="D265" s="46"/>
      <c r="E265" s="25" t="s">
        <v>17</v>
      </c>
      <c r="F265" s="25" t="s">
        <v>1865</v>
      </c>
      <c r="G265" s="25" t="s">
        <v>1082</v>
      </c>
      <c r="H265" s="45"/>
    </row>
    <row r="266" spans="1:8" x14ac:dyDescent="0.25">
      <c r="A266" s="1">
        <v>265</v>
      </c>
      <c r="B266" s="45">
        <v>3</v>
      </c>
      <c r="C266" s="25" t="s">
        <v>1867</v>
      </c>
      <c r="D266" s="46"/>
      <c r="E266" s="25" t="s">
        <v>17</v>
      </c>
      <c r="F266" s="25" t="s">
        <v>24</v>
      </c>
      <c r="G266" s="35" t="s">
        <v>21</v>
      </c>
      <c r="H266" s="45"/>
    </row>
    <row r="267" spans="1:8" x14ac:dyDescent="0.25">
      <c r="A267" s="1">
        <v>266</v>
      </c>
      <c r="B267" s="45">
        <v>2</v>
      </c>
      <c r="C267" s="25" t="s">
        <v>2828</v>
      </c>
      <c r="D267" s="46"/>
      <c r="E267" s="17" t="s">
        <v>17</v>
      </c>
      <c r="F267" s="17" t="s">
        <v>18</v>
      </c>
      <c r="G267" s="17" t="s">
        <v>15</v>
      </c>
      <c r="H267" s="45">
        <v>0</v>
      </c>
    </row>
    <row r="268" spans="1:8" x14ac:dyDescent="0.25">
      <c r="A268" s="1">
        <v>267</v>
      </c>
      <c r="B268" s="45">
        <v>3</v>
      </c>
      <c r="C268" s="25" t="s">
        <v>16</v>
      </c>
      <c r="D268" s="46"/>
      <c r="E268" s="25" t="s">
        <v>17</v>
      </c>
      <c r="F268" s="17" t="s">
        <v>6</v>
      </c>
      <c r="G268" s="17" t="s">
        <v>11</v>
      </c>
      <c r="H268" s="45">
        <v>500</v>
      </c>
    </row>
    <row r="269" spans="1:8" x14ac:dyDescent="0.25">
      <c r="A269" s="1">
        <v>268</v>
      </c>
      <c r="B269" s="45">
        <v>2</v>
      </c>
      <c r="C269" s="25" t="s">
        <v>1869</v>
      </c>
      <c r="D269" s="46"/>
      <c r="E269" s="25" t="s">
        <v>17</v>
      </c>
      <c r="F269" s="25" t="s">
        <v>243</v>
      </c>
      <c r="G269" s="34" t="s">
        <v>294</v>
      </c>
      <c r="H269" s="45"/>
    </row>
    <row r="270" spans="1:8" x14ac:dyDescent="0.25">
      <c r="A270" s="1">
        <v>269</v>
      </c>
      <c r="B270" s="45">
        <v>2</v>
      </c>
      <c r="C270" s="25" t="s">
        <v>1870</v>
      </c>
      <c r="D270" s="46"/>
      <c r="E270" s="25" t="s">
        <v>17</v>
      </c>
      <c r="F270" s="25" t="s">
        <v>1871</v>
      </c>
      <c r="G270" s="34" t="s">
        <v>1872</v>
      </c>
      <c r="H270" s="45"/>
    </row>
    <row r="271" spans="1:8" x14ac:dyDescent="0.25">
      <c r="A271" s="1">
        <v>270</v>
      </c>
      <c r="B271" s="45">
        <v>2</v>
      </c>
      <c r="C271" s="25" t="s">
        <v>1874</v>
      </c>
      <c r="D271" s="46"/>
      <c r="E271" s="25" t="s">
        <v>17</v>
      </c>
      <c r="F271" s="25" t="s">
        <v>1865</v>
      </c>
      <c r="G271" s="17" t="s">
        <v>39</v>
      </c>
      <c r="H271" s="45"/>
    </row>
    <row r="272" spans="1:8" x14ac:dyDescent="0.25">
      <c r="A272" s="1">
        <v>271</v>
      </c>
      <c r="B272" s="1" t="s">
        <v>150</v>
      </c>
      <c r="C272" s="17" t="s">
        <v>1877</v>
      </c>
      <c r="D272" s="44"/>
      <c r="E272" s="17" t="s">
        <v>17</v>
      </c>
      <c r="F272" s="17" t="s">
        <v>312</v>
      </c>
      <c r="G272" s="17" t="s">
        <v>1878</v>
      </c>
      <c r="H272" s="45"/>
    </row>
    <row r="273" spans="1:8" x14ac:dyDescent="0.25">
      <c r="A273" s="1">
        <v>272</v>
      </c>
      <c r="B273" s="45">
        <v>3</v>
      </c>
      <c r="C273" s="25" t="s">
        <v>1507</v>
      </c>
      <c r="D273" s="46"/>
      <c r="E273" s="25" t="s">
        <v>17</v>
      </c>
      <c r="F273" s="17" t="s">
        <v>34</v>
      </c>
      <c r="G273" s="25" t="s">
        <v>1508</v>
      </c>
      <c r="H273" s="45">
        <v>500</v>
      </c>
    </row>
    <row r="274" spans="1:8" x14ac:dyDescent="0.25">
      <c r="A274" s="1">
        <v>273</v>
      </c>
      <c r="B274" s="45">
        <v>1</v>
      </c>
      <c r="C274" s="25" t="s">
        <v>265</v>
      </c>
      <c r="D274" s="46"/>
      <c r="E274" s="25" t="s">
        <v>17</v>
      </c>
      <c r="F274" s="17" t="s">
        <v>1873</v>
      </c>
      <c r="G274" s="34" t="s">
        <v>218</v>
      </c>
      <c r="H274" s="45"/>
    </row>
    <row r="275" spans="1:8" x14ac:dyDescent="0.25">
      <c r="A275" s="1">
        <v>274</v>
      </c>
      <c r="B275" s="119">
        <v>3</v>
      </c>
      <c r="C275" s="25" t="s">
        <v>2304</v>
      </c>
      <c r="D275" s="120"/>
      <c r="E275" s="25" t="s">
        <v>327</v>
      </c>
      <c r="F275" s="25" t="s">
        <v>212</v>
      </c>
      <c r="G275" s="34" t="s">
        <v>294</v>
      </c>
      <c r="H275" s="45"/>
    </row>
    <row r="276" spans="1:8" x14ac:dyDescent="0.25">
      <c r="A276" s="1">
        <v>275</v>
      </c>
      <c r="B276" s="45">
        <v>4</v>
      </c>
      <c r="C276" s="25" t="s">
        <v>1880</v>
      </c>
      <c r="D276" s="46"/>
      <c r="E276" s="25" t="s">
        <v>17</v>
      </c>
      <c r="F276" s="25" t="s">
        <v>1881</v>
      </c>
      <c r="G276" s="25" t="s">
        <v>132</v>
      </c>
      <c r="H276" s="45"/>
    </row>
    <row r="277" spans="1:8" x14ac:dyDescent="0.25">
      <c r="A277" s="1">
        <v>276</v>
      </c>
      <c r="B277" s="45">
        <v>1</v>
      </c>
      <c r="C277" s="25" t="s">
        <v>1882</v>
      </c>
      <c r="D277" s="46"/>
      <c r="E277" s="25" t="s">
        <v>17</v>
      </c>
      <c r="F277" s="25" t="s">
        <v>1883</v>
      </c>
      <c r="G277" s="25" t="s">
        <v>27</v>
      </c>
      <c r="H277" s="45">
        <v>500</v>
      </c>
    </row>
    <row r="278" spans="1:8" x14ac:dyDescent="0.25">
      <c r="A278" s="1">
        <v>277</v>
      </c>
      <c r="B278" s="45">
        <v>1</v>
      </c>
      <c r="C278" s="25" t="s">
        <v>1879</v>
      </c>
      <c r="D278" s="46"/>
      <c r="E278" s="25" t="s">
        <v>17</v>
      </c>
      <c r="F278" s="25" t="s">
        <v>110</v>
      </c>
      <c r="G278" s="34" t="s">
        <v>294</v>
      </c>
      <c r="H278" s="45"/>
    </row>
    <row r="279" spans="1:8" x14ac:dyDescent="0.25">
      <c r="A279" s="1">
        <v>278</v>
      </c>
      <c r="B279" s="45">
        <v>5</v>
      </c>
      <c r="C279" s="25" t="s">
        <v>1885</v>
      </c>
      <c r="D279" s="46"/>
      <c r="E279" s="25" t="s">
        <v>17</v>
      </c>
      <c r="F279" s="25" t="s">
        <v>1886</v>
      </c>
      <c r="G279" s="34" t="s">
        <v>301</v>
      </c>
      <c r="H279" s="45"/>
    </row>
    <row r="280" spans="1:8" x14ac:dyDescent="0.25">
      <c r="A280" s="1">
        <v>279</v>
      </c>
      <c r="B280" s="45">
        <v>2</v>
      </c>
      <c r="C280" s="25" t="s">
        <v>2288</v>
      </c>
      <c r="D280" s="46"/>
      <c r="E280" s="25" t="s">
        <v>17</v>
      </c>
      <c r="F280" s="25" t="s">
        <v>96</v>
      </c>
      <c r="G280" s="17" t="s">
        <v>208</v>
      </c>
      <c r="H280" s="45"/>
    </row>
    <row r="281" spans="1:8" x14ac:dyDescent="0.25">
      <c r="A281" s="1">
        <v>280</v>
      </c>
      <c r="B281" s="45">
        <v>4</v>
      </c>
      <c r="C281" s="25" t="s">
        <v>1505</v>
      </c>
      <c r="D281" s="46"/>
      <c r="E281" s="25" t="s">
        <v>17</v>
      </c>
      <c r="F281" s="17" t="s">
        <v>1506</v>
      </c>
      <c r="G281" s="17" t="s">
        <v>21</v>
      </c>
      <c r="H281" s="45"/>
    </row>
    <row r="282" spans="1:8" x14ac:dyDescent="0.25">
      <c r="A282" s="1">
        <v>281</v>
      </c>
      <c r="B282" s="45">
        <v>2</v>
      </c>
      <c r="C282" s="25" t="s">
        <v>2295</v>
      </c>
      <c r="D282" s="46"/>
      <c r="E282" s="25" t="s">
        <v>17</v>
      </c>
      <c r="F282" s="17" t="s">
        <v>2296</v>
      </c>
      <c r="G282" s="17" t="s">
        <v>63</v>
      </c>
      <c r="H282" s="45">
        <v>500</v>
      </c>
    </row>
    <row r="283" spans="1:8" x14ac:dyDescent="0.25">
      <c r="A283" s="1">
        <v>282</v>
      </c>
      <c r="B283" s="45">
        <v>4</v>
      </c>
      <c r="C283" s="25" t="s">
        <v>1884</v>
      </c>
      <c r="D283" s="46"/>
      <c r="E283" s="46" t="s">
        <v>20</v>
      </c>
      <c r="F283" s="17" t="s">
        <v>92</v>
      </c>
      <c r="G283" s="19" t="s">
        <v>128</v>
      </c>
      <c r="H283" s="45">
        <v>300</v>
      </c>
    </row>
    <row r="284" spans="1:8" x14ac:dyDescent="0.25">
      <c r="A284" s="1">
        <v>283</v>
      </c>
      <c r="B284" s="45">
        <v>1</v>
      </c>
      <c r="C284" s="25" t="s">
        <v>2307</v>
      </c>
      <c r="D284" s="46"/>
      <c r="E284" s="25" t="s">
        <v>17</v>
      </c>
      <c r="F284" s="25" t="s">
        <v>240</v>
      </c>
      <c r="G284" s="34" t="s">
        <v>2298</v>
      </c>
      <c r="H284" s="45"/>
    </row>
    <row r="285" spans="1:8" x14ac:dyDescent="0.25">
      <c r="A285" s="1">
        <v>284</v>
      </c>
      <c r="B285" s="45">
        <v>1</v>
      </c>
      <c r="C285" s="25" t="s">
        <v>2299</v>
      </c>
      <c r="D285" s="46"/>
      <c r="E285" s="25" t="s">
        <v>17</v>
      </c>
      <c r="F285" s="25" t="s">
        <v>89</v>
      </c>
      <c r="G285" s="25" t="s">
        <v>1508</v>
      </c>
      <c r="H285" s="45">
        <v>500</v>
      </c>
    </row>
    <row r="286" spans="1:8" x14ac:dyDescent="0.25">
      <c r="A286" s="1">
        <v>285</v>
      </c>
      <c r="B286" s="45">
        <v>1</v>
      </c>
      <c r="C286" s="25" t="s">
        <v>2300</v>
      </c>
      <c r="D286" s="46"/>
      <c r="E286" s="25" t="s">
        <v>17</v>
      </c>
      <c r="F286" s="25" t="s">
        <v>2301</v>
      </c>
      <c r="G286" s="17" t="s">
        <v>21</v>
      </c>
      <c r="H286" s="45"/>
    </row>
    <row r="287" spans="1:8" x14ac:dyDescent="0.25">
      <c r="A287" s="1">
        <v>286</v>
      </c>
      <c r="B287" s="45">
        <v>3</v>
      </c>
      <c r="C287" s="25" t="s">
        <v>2302</v>
      </c>
      <c r="D287" s="46"/>
      <c r="E287" s="25" t="s">
        <v>17</v>
      </c>
      <c r="F287" s="25" t="s">
        <v>2303</v>
      </c>
      <c r="G287" s="34" t="s">
        <v>294</v>
      </c>
      <c r="H287" s="45"/>
    </row>
    <row r="288" spans="1:8" x14ac:dyDescent="0.25">
      <c r="A288" s="1">
        <v>287</v>
      </c>
      <c r="B288" s="45">
        <v>4</v>
      </c>
      <c r="C288" s="25" t="s">
        <v>4</v>
      </c>
      <c r="D288" s="46"/>
      <c r="E288" s="25" t="s">
        <v>5</v>
      </c>
      <c r="F288" s="17" t="s">
        <v>35</v>
      </c>
      <c r="G288" s="17" t="s">
        <v>15</v>
      </c>
      <c r="H288" s="45"/>
    </row>
    <row r="289" spans="1:8" x14ac:dyDescent="0.25">
      <c r="A289" s="1">
        <v>288</v>
      </c>
      <c r="B289" s="43">
        <v>5</v>
      </c>
      <c r="C289" s="17" t="s">
        <v>4</v>
      </c>
      <c r="D289" s="44"/>
      <c r="E289" s="17" t="s">
        <v>5</v>
      </c>
      <c r="F289" s="17" t="s">
        <v>270</v>
      </c>
      <c r="G289" s="17" t="s">
        <v>11</v>
      </c>
      <c r="H289" s="45">
        <v>0</v>
      </c>
    </row>
    <row r="290" spans="1:8" x14ac:dyDescent="0.25">
      <c r="A290" s="1">
        <v>289</v>
      </c>
      <c r="B290" s="45">
        <v>3</v>
      </c>
      <c r="C290" s="25" t="s">
        <v>2304</v>
      </c>
      <c r="D290" s="46"/>
      <c r="E290" s="25" t="s">
        <v>327</v>
      </c>
      <c r="F290" s="25" t="s">
        <v>212</v>
      </c>
      <c r="G290" s="34" t="s">
        <v>294</v>
      </c>
      <c r="H290" s="45"/>
    </row>
    <row r="291" spans="1:8" x14ac:dyDescent="0.25">
      <c r="A291" s="1">
        <v>290</v>
      </c>
      <c r="B291" s="45">
        <v>2</v>
      </c>
      <c r="C291" s="17" t="s">
        <v>156</v>
      </c>
      <c r="E291" s="17" t="s">
        <v>157</v>
      </c>
      <c r="F291" s="17" t="s">
        <v>14</v>
      </c>
      <c r="G291" s="17" t="s">
        <v>15</v>
      </c>
      <c r="H291" s="45"/>
    </row>
    <row r="292" spans="1:8" x14ac:dyDescent="0.25">
      <c r="A292" s="1">
        <v>291</v>
      </c>
      <c r="B292" s="45">
        <v>1</v>
      </c>
      <c r="C292" s="25" t="s">
        <v>2305</v>
      </c>
      <c r="D292" s="46"/>
      <c r="E292" s="25" t="s">
        <v>327</v>
      </c>
      <c r="F292" s="25" t="s">
        <v>110</v>
      </c>
      <c r="G292" s="19" t="s">
        <v>128</v>
      </c>
      <c r="H292" s="45"/>
    </row>
    <row r="293" spans="1:8" x14ac:dyDescent="0.25">
      <c r="A293" s="1">
        <v>292</v>
      </c>
      <c r="B293" s="45">
        <v>3</v>
      </c>
      <c r="C293" s="46" t="s">
        <v>1875</v>
      </c>
      <c r="D293" s="46"/>
      <c r="E293" s="25" t="s">
        <v>17</v>
      </c>
      <c r="F293" s="25" t="s">
        <v>243</v>
      </c>
      <c r="G293" s="34" t="s">
        <v>289</v>
      </c>
      <c r="H293" s="45"/>
    </row>
    <row r="294" spans="1:8" x14ac:dyDescent="0.25">
      <c r="A294" s="1">
        <v>293</v>
      </c>
      <c r="B294" s="45">
        <v>3</v>
      </c>
      <c r="C294" s="25" t="s">
        <v>2306</v>
      </c>
      <c r="D294" s="46"/>
      <c r="E294" s="25" t="s">
        <v>388</v>
      </c>
      <c r="F294" s="25" t="s">
        <v>389</v>
      </c>
      <c r="G294" s="17" t="s">
        <v>15</v>
      </c>
      <c r="H294" s="45"/>
    </row>
    <row r="295" spans="1:8" x14ac:dyDescent="0.25">
      <c r="A295" s="1">
        <v>294</v>
      </c>
      <c r="B295" s="119">
        <v>2</v>
      </c>
      <c r="C295" s="25" t="s">
        <v>2626</v>
      </c>
      <c r="D295" s="120"/>
      <c r="E295" s="25" t="s">
        <v>79</v>
      </c>
      <c r="F295" s="25" t="s">
        <v>1083</v>
      </c>
      <c r="G295" s="17" t="s">
        <v>2627</v>
      </c>
      <c r="H295" s="45"/>
    </row>
    <row r="296" spans="1:8" x14ac:dyDescent="0.25">
      <c r="A296" s="1">
        <v>295</v>
      </c>
      <c r="B296" s="45">
        <v>4</v>
      </c>
      <c r="C296" s="25" t="s">
        <v>1507</v>
      </c>
      <c r="D296" s="46"/>
      <c r="E296" s="25" t="s">
        <v>17</v>
      </c>
      <c r="F296" s="25" t="s">
        <v>212</v>
      </c>
      <c r="G296" s="34" t="s">
        <v>1508</v>
      </c>
      <c r="H296" s="45"/>
    </row>
    <row r="297" spans="1:8" x14ac:dyDescent="0.25">
      <c r="A297" s="1">
        <v>296</v>
      </c>
      <c r="B297" s="45">
        <v>2</v>
      </c>
      <c r="C297" s="17" t="s">
        <v>1866</v>
      </c>
      <c r="D297" s="46"/>
      <c r="E297" s="25" t="s">
        <v>17</v>
      </c>
      <c r="F297" s="25" t="s">
        <v>80</v>
      </c>
      <c r="G297" s="18" t="s">
        <v>128</v>
      </c>
      <c r="H297" s="45"/>
    </row>
    <row r="298" spans="1:8" x14ac:dyDescent="0.25">
      <c r="A298" s="1">
        <v>297</v>
      </c>
      <c r="B298" s="119">
        <v>2</v>
      </c>
      <c r="C298" s="25" t="s">
        <v>2628</v>
      </c>
      <c r="D298" s="120"/>
      <c r="E298" s="25" t="s">
        <v>2629</v>
      </c>
      <c r="F298" s="25" t="s">
        <v>354</v>
      </c>
      <c r="G298" s="17" t="s">
        <v>315</v>
      </c>
      <c r="H298" s="45"/>
    </row>
    <row r="299" spans="1:8" x14ac:dyDescent="0.25">
      <c r="A299" s="1">
        <v>298</v>
      </c>
      <c r="B299" s="43"/>
      <c r="C299" s="44"/>
      <c r="D299" s="44"/>
      <c r="E299" s="44"/>
      <c r="F299" s="44"/>
      <c r="G299" s="44"/>
      <c r="H299" s="45"/>
    </row>
    <row r="300" spans="1:8" x14ac:dyDescent="0.25">
      <c r="A300" s="1">
        <v>299</v>
      </c>
      <c r="B300" s="43">
        <v>2</v>
      </c>
      <c r="C300" s="17" t="s">
        <v>1516</v>
      </c>
      <c r="D300" s="44"/>
      <c r="E300" s="17" t="s">
        <v>100</v>
      </c>
      <c r="F300" s="46" t="s">
        <v>113</v>
      </c>
      <c r="G300" s="35" t="s">
        <v>1515</v>
      </c>
      <c r="H300" s="45"/>
    </row>
    <row r="301" spans="1:8" x14ac:dyDescent="0.25">
      <c r="A301" s="1">
        <v>300</v>
      </c>
      <c r="B301" s="1">
        <v>3</v>
      </c>
      <c r="C301" s="17" t="s">
        <v>1498</v>
      </c>
      <c r="E301" s="17" t="s">
        <v>1499</v>
      </c>
      <c r="F301" s="17" t="s">
        <v>1500</v>
      </c>
      <c r="G301" s="17" t="s">
        <v>409</v>
      </c>
      <c r="H301" s="45">
        <v>300</v>
      </c>
    </row>
    <row r="302" spans="1:8" x14ac:dyDescent="0.25">
      <c r="A302" s="39">
        <v>333</v>
      </c>
      <c r="B302" s="40"/>
      <c r="C302" s="41"/>
      <c r="D302" s="41"/>
      <c r="E302" s="41"/>
      <c r="F302" s="41"/>
      <c r="G302" s="41"/>
    </row>
    <row r="303" spans="1:8" ht="15.75" thickBot="1" x14ac:dyDescent="0.3">
      <c r="A303" s="42">
        <v>666</v>
      </c>
      <c r="B303" s="118">
        <v>6</v>
      </c>
      <c r="C303" s="98" t="s">
        <v>184</v>
      </c>
      <c r="D303" s="98"/>
      <c r="E303" s="98" t="s">
        <v>17</v>
      </c>
      <c r="F303" s="98" t="s">
        <v>185</v>
      </c>
      <c r="G303" s="98" t="s">
        <v>129</v>
      </c>
    </row>
    <row r="304" spans="1:8" ht="15.75" thickTop="1" x14ac:dyDescent="0.25">
      <c r="A304" s="144"/>
      <c r="B304" s="145"/>
      <c r="C304" s="146"/>
      <c r="D304" s="146"/>
      <c r="E304" s="146"/>
      <c r="F304" s="146"/>
      <c r="G304" s="146"/>
      <c r="H304" s="147">
        <f>SUBTOTAL(109,Таблица1[Р])</f>
        <v>31900</v>
      </c>
    </row>
    <row r="305" spans="1:7" x14ac:dyDescent="0.25">
      <c r="A305"/>
      <c r="B305"/>
      <c r="C305" s="11"/>
      <c r="D305" s="11"/>
      <c r="E305" s="11"/>
      <c r="F305" s="11"/>
      <c r="G305" s="11"/>
    </row>
    <row r="306" spans="1:7" x14ac:dyDescent="0.25">
      <c r="C306" s="1"/>
      <c r="D306" s="1"/>
      <c r="E306" s="1"/>
      <c r="F306" s="1"/>
      <c r="G306" s="1"/>
    </row>
    <row r="307" spans="1:7" x14ac:dyDescent="0.25">
      <c r="C307" s="1"/>
      <c r="D307" s="1"/>
      <c r="E307" s="1"/>
      <c r="F307" s="1"/>
      <c r="G307" s="1"/>
    </row>
    <row r="308" spans="1:7" x14ac:dyDescent="0.25">
      <c r="C308" s="1"/>
      <c r="D308" s="1"/>
      <c r="E308" s="1"/>
      <c r="F308" s="1"/>
      <c r="G308" s="1"/>
    </row>
    <row r="309" spans="1:7" x14ac:dyDescent="0.25">
      <c r="A309"/>
      <c r="B309"/>
      <c r="C309" s="11"/>
      <c r="D309" s="11"/>
      <c r="E309" s="11"/>
      <c r="F309" s="11"/>
      <c r="G309" s="11"/>
    </row>
    <row r="310" spans="1:7" x14ac:dyDescent="0.25">
      <c r="A310"/>
      <c r="B310"/>
      <c r="C310" s="11"/>
      <c r="D310" s="11"/>
      <c r="E310" s="11"/>
      <c r="F310" s="11"/>
      <c r="G310" s="11"/>
    </row>
    <row r="311" spans="1:7" x14ac:dyDescent="0.25">
      <c r="A311"/>
      <c r="B311"/>
      <c r="C311" s="11"/>
      <c r="D311" s="11"/>
      <c r="E311" s="11"/>
      <c r="F311" s="11"/>
      <c r="G311" s="11"/>
    </row>
    <row r="312" spans="1:7" x14ac:dyDescent="0.25">
      <c r="A312"/>
      <c r="B312"/>
      <c r="C312" s="11"/>
      <c r="D312" s="11"/>
      <c r="E312" s="11"/>
      <c r="F312" s="11"/>
      <c r="G312" s="11"/>
    </row>
    <row r="313" spans="1:7" x14ac:dyDescent="0.25">
      <c r="A313"/>
      <c r="B313"/>
      <c r="C313" s="11"/>
      <c r="D313" s="11"/>
      <c r="E313" s="11"/>
      <c r="F313" s="11"/>
      <c r="G313" s="11"/>
    </row>
    <row r="314" spans="1:7" x14ac:dyDescent="0.25">
      <c r="A314"/>
      <c r="B314"/>
      <c r="C314" s="11"/>
      <c r="D314" s="11"/>
      <c r="E314" s="11"/>
      <c r="F314" s="11"/>
      <c r="G314" s="11"/>
    </row>
    <row r="315" spans="1:7" x14ac:dyDescent="0.25">
      <c r="A315"/>
      <c r="B315"/>
      <c r="C315" s="11"/>
      <c r="D315" s="11"/>
      <c r="E315" s="11"/>
      <c r="F315" s="11"/>
      <c r="G315" s="11"/>
    </row>
    <row r="316" spans="1:7" x14ac:dyDescent="0.25">
      <c r="A316"/>
      <c r="B316"/>
      <c r="C316" s="11"/>
      <c r="D316" s="11"/>
      <c r="E316" s="11"/>
      <c r="F316" s="11"/>
      <c r="G316" s="11"/>
    </row>
    <row r="317" spans="1:7" x14ac:dyDescent="0.25">
      <c r="A317"/>
      <c r="B317"/>
      <c r="C317" s="11"/>
      <c r="D317" s="11"/>
      <c r="E317" s="11"/>
      <c r="F317" s="11"/>
      <c r="G317" s="11"/>
    </row>
    <row r="318" spans="1:7" x14ac:dyDescent="0.25">
      <c r="A318"/>
      <c r="B318"/>
      <c r="C318" s="11"/>
      <c r="D318" s="11"/>
      <c r="E318" s="11"/>
      <c r="F318" s="11"/>
      <c r="G318" s="11"/>
    </row>
    <row r="319" spans="1:7" x14ac:dyDescent="0.25">
      <c r="A319"/>
      <c r="B319"/>
      <c r="C319" s="11"/>
      <c r="D319" s="11"/>
      <c r="E319" s="11"/>
      <c r="F319" s="11"/>
      <c r="G319" s="11"/>
    </row>
    <row r="320" spans="1:7" x14ac:dyDescent="0.25">
      <c r="A320"/>
      <c r="B320"/>
      <c r="C320" s="11"/>
      <c r="D320" s="11"/>
      <c r="E320" s="11"/>
      <c r="F320" s="11"/>
      <c r="G320" s="11"/>
    </row>
    <row r="321" spans="1:7" x14ac:dyDescent="0.25">
      <c r="A321"/>
      <c r="B321"/>
      <c r="C321" s="11"/>
      <c r="D321" s="11"/>
      <c r="E321" s="11"/>
      <c r="F321" s="11"/>
      <c r="G321" s="11"/>
    </row>
    <row r="322" spans="1:7" x14ac:dyDescent="0.25">
      <c r="A322"/>
      <c r="B322"/>
      <c r="C322" s="11"/>
      <c r="D322" s="11"/>
      <c r="E322" s="11"/>
      <c r="F322" s="11"/>
      <c r="G322" s="11"/>
    </row>
    <row r="323" spans="1:7" x14ac:dyDescent="0.25">
      <c r="A323"/>
      <c r="B323"/>
      <c r="C323" s="11"/>
      <c r="D323" s="11"/>
      <c r="E323" s="11"/>
      <c r="F323" s="11"/>
      <c r="G323" s="11"/>
    </row>
    <row r="324" spans="1:7" x14ac:dyDescent="0.25">
      <c r="A324"/>
      <c r="B324"/>
      <c r="C324" s="11"/>
      <c r="D324" s="11"/>
      <c r="E324" s="11"/>
      <c r="F324" s="11"/>
      <c r="G324" s="11"/>
    </row>
    <row r="325" spans="1:7" x14ac:dyDescent="0.25">
      <c r="A325"/>
      <c r="B325"/>
      <c r="C325" s="11"/>
      <c r="D325" s="11"/>
      <c r="E325" s="11"/>
      <c r="F325" s="11"/>
      <c r="G325" s="11"/>
    </row>
    <row r="326" spans="1:7" x14ac:dyDescent="0.25">
      <c r="A326"/>
      <c r="B326"/>
      <c r="C326" s="11"/>
      <c r="D326" s="11"/>
      <c r="E326" s="11"/>
      <c r="F326" s="11"/>
      <c r="G326" s="11"/>
    </row>
    <row r="327" spans="1:7" x14ac:dyDescent="0.25">
      <c r="A327"/>
      <c r="B327"/>
      <c r="C327" s="11"/>
      <c r="D327" s="11"/>
      <c r="E327" s="11"/>
      <c r="F327" s="11"/>
      <c r="G327" s="11"/>
    </row>
    <row r="328" spans="1:7" x14ac:dyDescent="0.25">
      <c r="A328"/>
      <c r="B328"/>
      <c r="C328" s="11"/>
      <c r="D328" s="11"/>
      <c r="E328" s="11"/>
      <c r="F328" s="11"/>
      <c r="G328" s="11"/>
    </row>
    <row r="329" spans="1:7" x14ac:dyDescent="0.25">
      <c r="A329"/>
      <c r="B329"/>
      <c r="C329" s="11"/>
      <c r="D329" s="11"/>
      <c r="E329" s="11"/>
      <c r="F329" s="11"/>
      <c r="G329" s="11"/>
    </row>
    <row r="330" spans="1:7" x14ac:dyDescent="0.25">
      <c r="A330"/>
      <c r="B330"/>
      <c r="C330" s="11"/>
      <c r="D330" s="11"/>
      <c r="E330" s="11"/>
      <c r="F330" s="11"/>
      <c r="G330" s="11"/>
    </row>
    <row r="331" spans="1:7" x14ac:dyDescent="0.25">
      <c r="A331"/>
      <c r="B331"/>
      <c r="C331" s="11"/>
      <c r="D331" s="11"/>
      <c r="E331" s="11"/>
      <c r="F331" s="11"/>
      <c r="G331" s="11"/>
    </row>
    <row r="332" spans="1:7" x14ac:dyDescent="0.25">
      <c r="A332"/>
      <c r="B332"/>
      <c r="C332" s="11"/>
      <c r="D332" s="11"/>
      <c r="E332" s="11"/>
      <c r="F332" s="11"/>
      <c r="G332" s="11"/>
    </row>
    <row r="333" spans="1:7" x14ac:dyDescent="0.25">
      <c r="A333"/>
      <c r="B333"/>
      <c r="C333" s="11"/>
      <c r="D333" s="11"/>
      <c r="E333" s="11"/>
      <c r="F333" s="11"/>
      <c r="G333" s="11"/>
    </row>
    <row r="334" spans="1:7" x14ac:dyDescent="0.25">
      <c r="A334"/>
      <c r="B334"/>
      <c r="C334" s="11"/>
      <c r="D334" s="11"/>
      <c r="E334" s="11"/>
      <c r="F334" s="11"/>
      <c r="G334" s="11"/>
    </row>
    <row r="335" spans="1:7" x14ac:dyDescent="0.25">
      <c r="A335"/>
      <c r="B335"/>
      <c r="C335" s="11"/>
      <c r="D335" s="11"/>
      <c r="E335" s="11"/>
      <c r="F335" s="11"/>
      <c r="G335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selection sqref="A1:M1"/>
    </sheetView>
  </sheetViews>
  <sheetFormatPr defaultRowHeight="15" x14ac:dyDescent="0.25"/>
  <cols>
    <col min="1" max="2" width="9.140625" style="12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0" width="9.85546875" style="12" customWidth="1"/>
    <col min="11" max="11" width="9.42578125" style="12" customWidth="1"/>
    <col min="12" max="12" width="9.140625" style="12"/>
    <col min="13" max="13" width="11.85546875" style="12" customWidth="1"/>
    <col min="14" max="16384" width="9.140625" style="12"/>
  </cols>
  <sheetData>
    <row r="1" spans="1:13" ht="15.75" x14ac:dyDescent="0.25">
      <c r="A1" s="210" t="s">
        <v>1051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2"/>
    </row>
    <row r="2" spans="1:13" x14ac:dyDescent="0.25">
      <c r="A2" s="211" t="s">
        <v>339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x14ac:dyDescent="0.25">
      <c r="A3" s="58" t="s">
        <v>340</v>
      </c>
      <c r="B3" s="58" t="s">
        <v>341</v>
      </c>
      <c r="C3" s="59" t="s">
        <v>0</v>
      </c>
      <c r="D3" s="59" t="s">
        <v>1</v>
      </c>
      <c r="E3" s="59" t="s">
        <v>342</v>
      </c>
      <c r="F3" s="59" t="s">
        <v>3</v>
      </c>
      <c r="G3" s="60" t="s">
        <v>343</v>
      </c>
      <c r="H3" s="60" t="s">
        <v>344</v>
      </c>
      <c r="I3" s="60" t="s">
        <v>345</v>
      </c>
      <c r="J3" s="60" t="s">
        <v>425</v>
      </c>
      <c r="K3" s="61" t="s">
        <v>346</v>
      </c>
      <c r="L3" s="60" t="s">
        <v>347</v>
      </c>
      <c r="M3" s="60" t="s">
        <v>366</v>
      </c>
    </row>
    <row r="4" spans="1:13" x14ac:dyDescent="0.25">
      <c r="A4" s="62">
        <v>1</v>
      </c>
      <c r="B4" s="62" t="s">
        <v>426</v>
      </c>
      <c r="C4" s="63" t="s">
        <v>28</v>
      </c>
      <c r="D4" s="63" t="s">
        <v>17</v>
      </c>
      <c r="E4" s="63" t="s">
        <v>405</v>
      </c>
      <c r="F4" s="63" t="s">
        <v>29</v>
      </c>
      <c r="G4" s="62" t="s">
        <v>428</v>
      </c>
      <c r="H4" s="62" t="s">
        <v>429</v>
      </c>
      <c r="I4" s="62" t="s">
        <v>430</v>
      </c>
      <c r="J4" s="62" t="s">
        <v>431</v>
      </c>
      <c r="K4" s="64" t="s">
        <v>427</v>
      </c>
      <c r="L4" s="65" t="s">
        <v>432</v>
      </c>
      <c r="M4" s="66">
        <v>25</v>
      </c>
    </row>
    <row r="5" spans="1:13" x14ac:dyDescent="0.25">
      <c r="A5" s="51">
        <v>2</v>
      </c>
      <c r="B5" s="51" t="s">
        <v>433</v>
      </c>
      <c r="C5" s="52" t="s">
        <v>271</v>
      </c>
      <c r="D5" s="52" t="s">
        <v>17</v>
      </c>
      <c r="E5" s="52" t="s">
        <v>272</v>
      </c>
      <c r="F5" s="52" t="s">
        <v>273</v>
      </c>
      <c r="G5" s="55" t="s">
        <v>434</v>
      </c>
      <c r="H5" s="55" t="s">
        <v>435</v>
      </c>
      <c r="I5" s="55" t="s">
        <v>436</v>
      </c>
      <c r="J5" s="55" t="s">
        <v>436</v>
      </c>
      <c r="K5" s="53" t="s">
        <v>427</v>
      </c>
      <c r="L5" s="54" t="s">
        <v>437</v>
      </c>
      <c r="M5" s="67">
        <v>18</v>
      </c>
    </row>
    <row r="6" spans="1:13" x14ac:dyDescent="0.25">
      <c r="A6" s="62">
        <v>3</v>
      </c>
      <c r="B6" s="62" t="s">
        <v>438</v>
      </c>
      <c r="C6" s="63" t="s">
        <v>190</v>
      </c>
      <c r="D6" s="52" t="s">
        <v>17</v>
      </c>
      <c r="E6" s="63" t="s">
        <v>395</v>
      </c>
      <c r="F6" s="63" t="s">
        <v>15</v>
      </c>
      <c r="G6" s="62" t="s">
        <v>439</v>
      </c>
      <c r="H6" s="62" t="s">
        <v>440</v>
      </c>
      <c r="I6" s="62" t="s">
        <v>441</v>
      </c>
      <c r="J6" s="62" t="s">
        <v>442</v>
      </c>
      <c r="K6" s="64" t="s">
        <v>427</v>
      </c>
      <c r="L6" s="65" t="s">
        <v>443</v>
      </c>
      <c r="M6" s="66">
        <v>15</v>
      </c>
    </row>
    <row r="7" spans="1:13" x14ac:dyDescent="0.25">
      <c r="A7" s="51">
        <v>4</v>
      </c>
      <c r="B7" s="51" t="s">
        <v>444</v>
      </c>
      <c r="C7" s="52" t="s">
        <v>267</v>
      </c>
      <c r="D7" s="52" t="s">
        <v>17</v>
      </c>
      <c r="E7" s="52" t="s">
        <v>236</v>
      </c>
      <c r="F7" s="52" t="s">
        <v>7</v>
      </c>
      <c r="G7" s="55" t="s">
        <v>445</v>
      </c>
      <c r="H7" s="55" t="s">
        <v>446</v>
      </c>
      <c r="I7" s="55" t="s">
        <v>447</v>
      </c>
      <c r="J7" s="55" t="s">
        <v>448</v>
      </c>
      <c r="K7" s="53" t="s">
        <v>427</v>
      </c>
      <c r="L7" s="54" t="s">
        <v>449</v>
      </c>
      <c r="M7" s="67">
        <v>12</v>
      </c>
    </row>
    <row r="8" spans="1:13" x14ac:dyDescent="0.25">
      <c r="A8" s="62">
        <v>5</v>
      </c>
      <c r="B8" s="62" t="s">
        <v>450</v>
      </c>
      <c r="C8" s="63" t="s">
        <v>213</v>
      </c>
      <c r="D8" s="63" t="s">
        <v>17</v>
      </c>
      <c r="E8" s="63" t="s">
        <v>110</v>
      </c>
      <c r="F8" s="63" t="s">
        <v>39</v>
      </c>
      <c r="G8" s="62" t="s">
        <v>451</v>
      </c>
      <c r="H8" s="62" t="s">
        <v>452</v>
      </c>
      <c r="I8" s="62" t="s">
        <v>453</v>
      </c>
      <c r="J8" s="62" t="s">
        <v>454</v>
      </c>
      <c r="K8" s="64" t="s">
        <v>427</v>
      </c>
      <c r="L8" s="65" t="s">
        <v>455</v>
      </c>
      <c r="M8" s="66">
        <v>10</v>
      </c>
    </row>
    <row r="9" spans="1:13" x14ac:dyDescent="0.25">
      <c r="A9" s="51">
        <v>6</v>
      </c>
      <c r="B9" s="51" t="s">
        <v>456</v>
      </c>
      <c r="C9" s="52" t="s">
        <v>410</v>
      </c>
      <c r="D9" s="52" t="s">
        <v>327</v>
      </c>
      <c r="E9" s="52" t="s">
        <v>110</v>
      </c>
      <c r="F9" s="52" t="s">
        <v>15</v>
      </c>
      <c r="G9" s="55" t="s">
        <v>457</v>
      </c>
      <c r="H9" s="55" t="s">
        <v>458</v>
      </c>
      <c r="I9" s="55" t="s">
        <v>459</v>
      </c>
      <c r="J9" s="55" t="s">
        <v>460</v>
      </c>
      <c r="K9" s="53" t="s">
        <v>427</v>
      </c>
      <c r="L9" s="54" t="s">
        <v>461</v>
      </c>
      <c r="M9" s="67">
        <v>8</v>
      </c>
    </row>
    <row r="10" spans="1:13" x14ac:dyDescent="0.25">
      <c r="A10" s="62">
        <v>7</v>
      </c>
      <c r="B10" s="62" t="s">
        <v>462</v>
      </c>
      <c r="C10" s="63" t="s">
        <v>257</v>
      </c>
      <c r="D10" s="63" t="s">
        <v>104</v>
      </c>
      <c r="E10" s="52" t="s">
        <v>151</v>
      </c>
      <c r="F10" s="63" t="s">
        <v>128</v>
      </c>
      <c r="G10" s="62" t="s">
        <v>463</v>
      </c>
      <c r="H10" s="62" t="s">
        <v>464</v>
      </c>
      <c r="I10" s="62" t="s">
        <v>465</v>
      </c>
      <c r="J10" s="62" t="s">
        <v>466</v>
      </c>
      <c r="K10" s="64" t="s">
        <v>427</v>
      </c>
      <c r="L10" s="65" t="s">
        <v>467</v>
      </c>
      <c r="M10" s="66">
        <v>6</v>
      </c>
    </row>
    <row r="11" spans="1:13" x14ac:dyDescent="0.25">
      <c r="A11" s="51">
        <v>8</v>
      </c>
      <c r="B11" s="51" t="s">
        <v>468</v>
      </c>
      <c r="C11" s="52" t="s">
        <v>413</v>
      </c>
      <c r="D11" s="52" t="s">
        <v>17</v>
      </c>
      <c r="E11" s="52" t="s">
        <v>110</v>
      </c>
      <c r="F11" s="52" t="s">
        <v>63</v>
      </c>
      <c r="G11" s="55" t="s">
        <v>469</v>
      </c>
      <c r="H11" s="55" t="s">
        <v>470</v>
      </c>
      <c r="I11" s="55" t="s">
        <v>471</v>
      </c>
      <c r="J11" s="55" t="s">
        <v>472</v>
      </c>
      <c r="K11" s="53" t="s">
        <v>427</v>
      </c>
      <c r="L11" s="54" t="s">
        <v>473</v>
      </c>
      <c r="M11" s="67">
        <v>4</v>
      </c>
    </row>
    <row r="12" spans="1:13" x14ac:dyDescent="0.25">
      <c r="A12" s="62">
        <v>9</v>
      </c>
      <c r="B12" s="62" t="s">
        <v>474</v>
      </c>
      <c r="C12" s="63" t="s">
        <v>1070</v>
      </c>
      <c r="D12" s="63" t="s">
        <v>17</v>
      </c>
      <c r="E12" s="63" t="s">
        <v>240</v>
      </c>
      <c r="F12" s="63" t="s">
        <v>7</v>
      </c>
      <c r="G12" s="62" t="s">
        <v>475</v>
      </c>
      <c r="H12" s="62" t="s">
        <v>476</v>
      </c>
      <c r="I12" s="62" t="s">
        <v>477</v>
      </c>
      <c r="J12" s="62" t="s">
        <v>478</v>
      </c>
      <c r="K12" s="64" t="s">
        <v>427</v>
      </c>
      <c r="L12" s="65" t="s">
        <v>479</v>
      </c>
      <c r="M12" s="66">
        <v>2</v>
      </c>
    </row>
    <row r="13" spans="1:13" x14ac:dyDescent="0.25">
      <c r="A13" s="51">
        <v>10</v>
      </c>
      <c r="B13" s="51" t="s">
        <v>480</v>
      </c>
      <c r="C13" s="52" t="s">
        <v>127</v>
      </c>
      <c r="D13" s="52" t="s">
        <v>87</v>
      </c>
      <c r="E13" s="52" t="s">
        <v>110</v>
      </c>
      <c r="F13" s="52" t="s">
        <v>128</v>
      </c>
      <c r="G13" s="55" t="s">
        <v>481</v>
      </c>
      <c r="H13" s="55" t="s">
        <v>482</v>
      </c>
      <c r="I13" s="55" t="s">
        <v>469</v>
      </c>
      <c r="J13" s="55" t="s">
        <v>483</v>
      </c>
      <c r="K13" s="53" t="s">
        <v>427</v>
      </c>
      <c r="L13" s="54" t="s">
        <v>484</v>
      </c>
      <c r="M13" s="67">
        <v>1</v>
      </c>
    </row>
    <row r="14" spans="1:13" x14ac:dyDescent="0.25">
      <c r="A14" s="62">
        <v>11</v>
      </c>
      <c r="B14" s="62" t="s">
        <v>485</v>
      </c>
      <c r="C14" s="63" t="s">
        <v>88</v>
      </c>
      <c r="D14" s="63" t="s">
        <v>17</v>
      </c>
      <c r="E14" s="63" t="s">
        <v>89</v>
      </c>
      <c r="F14" s="63" t="s">
        <v>90</v>
      </c>
      <c r="G14" s="62" t="s">
        <v>486</v>
      </c>
      <c r="H14" s="62" t="s">
        <v>487</v>
      </c>
      <c r="I14" s="62" t="s">
        <v>488</v>
      </c>
      <c r="J14" s="62" t="s">
        <v>489</v>
      </c>
      <c r="K14" s="64" t="s">
        <v>490</v>
      </c>
      <c r="L14" s="65" t="s">
        <v>491</v>
      </c>
      <c r="M14" s="62"/>
    </row>
    <row r="15" spans="1:13" x14ac:dyDescent="0.25">
      <c r="A15" s="51">
        <v>12</v>
      </c>
      <c r="B15" s="51" t="s">
        <v>492</v>
      </c>
      <c r="C15" s="52" t="s">
        <v>120</v>
      </c>
      <c r="D15" s="52" t="s">
        <v>17</v>
      </c>
      <c r="E15" s="52" t="s">
        <v>110</v>
      </c>
      <c r="F15" s="52" t="s">
        <v>39</v>
      </c>
      <c r="G15" s="55" t="s">
        <v>493</v>
      </c>
      <c r="H15" s="55" t="s">
        <v>494</v>
      </c>
      <c r="I15" s="55" t="s">
        <v>495</v>
      </c>
      <c r="J15" s="55" t="s">
        <v>496</v>
      </c>
      <c r="K15" s="53" t="s">
        <v>497</v>
      </c>
      <c r="L15" s="54" t="s">
        <v>498</v>
      </c>
      <c r="M15" s="51"/>
    </row>
    <row r="16" spans="1:13" x14ac:dyDescent="0.25">
      <c r="A16" s="62">
        <v>13</v>
      </c>
      <c r="B16" s="62" t="s">
        <v>499</v>
      </c>
      <c r="C16" s="63" t="s">
        <v>309</v>
      </c>
      <c r="D16" s="63" t="s">
        <v>87</v>
      </c>
      <c r="E16" s="63" t="s">
        <v>110</v>
      </c>
      <c r="F16" s="63" t="s">
        <v>105</v>
      </c>
      <c r="G16" s="62" t="s">
        <v>500</v>
      </c>
      <c r="H16" s="62" t="s">
        <v>501</v>
      </c>
      <c r="I16" s="62" t="s">
        <v>502</v>
      </c>
      <c r="J16" s="62" t="s">
        <v>503</v>
      </c>
      <c r="K16" s="64" t="s">
        <v>490</v>
      </c>
      <c r="L16" s="65" t="s">
        <v>504</v>
      </c>
      <c r="M16" s="62"/>
    </row>
    <row r="17" spans="1:13" x14ac:dyDescent="0.25">
      <c r="A17" s="51">
        <v>14</v>
      </c>
      <c r="B17" s="51" t="s">
        <v>505</v>
      </c>
      <c r="C17" s="52" t="s">
        <v>239</v>
      </c>
      <c r="D17" s="52" t="s">
        <v>17</v>
      </c>
      <c r="E17" s="52" t="s">
        <v>240</v>
      </c>
      <c r="F17" s="52" t="s">
        <v>258</v>
      </c>
      <c r="G17" s="55" t="s">
        <v>506</v>
      </c>
      <c r="H17" s="55" t="s">
        <v>507</v>
      </c>
      <c r="I17" s="55" t="s">
        <v>508</v>
      </c>
      <c r="J17" s="55" t="s">
        <v>509</v>
      </c>
      <c r="K17" s="53" t="s">
        <v>490</v>
      </c>
      <c r="L17" s="54" t="s">
        <v>510</v>
      </c>
      <c r="M17" s="51"/>
    </row>
    <row r="18" spans="1:13" x14ac:dyDescent="0.25">
      <c r="A18" s="62">
        <v>15</v>
      </c>
      <c r="B18" s="62" t="s">
        <v>511</v>
      </c>
      <c r="C18" s="63" t="s">
        <v>401</v>
      </c>
      <c r="D18" s="63" t="s">
        <v>100</v>
      </c>
      <c r="E18" s="63" t="s">
        <v>402</v>
      </c>
      <c r="F18" s="63" t="s">
        <v>286</v>
      </c>
      <c r="G18" s="62" t="s">
        <v>512</v>
      </c>
      <c r="H18" s="62" t="s">
        <v>513</v>
      </c>
      <c r="I18" s="62" t="s">
        <v>514</v>
      </c>
      <c r="J18" s="62" t="s">
        <v>515</v>
      </c>
      <c r="K18" s="64" t="s">
        <v>427</v>
      </c>
      <c r="L18" s="65" t="s">
        <v>516</v>
      </c>
      <c r="M18" s="62"/>
    </row>
    <row r="19" spans="1:13" x14ac:dyDescent="0.25">
      <c r="A19" s="51">
        <v>16</v>
      </c>
      <c r="B19" s="51" t="s">
        <v>517</v>
      </c>
      <c r="C19" s="52" t="s">
        <v>348</v>
      </c>
      <c r="D19" s="52" t="s">
        <v>17</v>
      </c>
      <c r="E19" s="52" t="s">
        <v>110</v>
      </c>
      <c r="F19" s="52" t="s">
        <v>15</v>
      </c>
      <c r="G19" s="55" t="s">
        <v>518</v>
      </c>
      <c r="H19" s="55" t="s">
        <v>519</v>
      </c>
      <c r="I19" s="55" t="s">
        <v>520</v>
      </c>
      <c r="J19" s="53" t="s">
        <v>521</v>
      </c>
      <c r="K19" s="53" t="s">
        <v>427</v>
      </c>
      <c r="L19" s="54" t="s">
        <v>522</v>
      </c>
      <c r="M19" s="51"/>
    </row>
    <row r="20" spans="1:13" x14ac:dyDescent="0.25">
      <c r="A20" s="62">
        <v>17</v>
      </c>
      <c r="B20" s="62" t="s">
        <v>523</v>
      </c>
      <c r="C20" s="63" t="s">
        <v>397</v>
      </c>
      <c r="D20" s="63" t="s">
        <v>20</v>
      </c>
      <c r="E20" s="63" t="s">
        <v>240</v>
      </c>
      <c r="F20" s="63" t="s">
        <v>301</v>
      </c>
      <c r="G20" s="62" t="s">
        <v>524</v>
      </c>
      <c r="H20" s="62" t="s">
        <v>525</v>
      </c>
      <c r="I20" s="62" t="s">
        <v>526</v>
      </c>
      <c r="J20" s="62" t="s">
        <v>527</v>
      </c>
      <c r="K20" s="64" t="s">
        <v>427</v>
      </c>
      <c r="L20" s="65" t="s">
        <v>528</v>
      </c>
      <c r="M20" s="62"/>
    </row>
    <row r="21" spans="1:13" x14ac:dyDescent="0.25">
      <c r="A21" s="51">
        <v>18</v>
      </c>
      <c r="B21" s="51" t="s">
        <v>529</v>
      </c>
      <c r="C21" s="52" t="s">
        <v>81</v>
      </c>
      <c r="D21" s="52" t="s">
        <v>17</v>
      </c>
      <c r="E21" s="52" t="s">
        <v>423</v>
      </c>
      <c r="F21" s="52" t="s">
        <v>424</v>
      </c>
      <c r="G21" s="55" t="s">
        <v>530</v>
      </c>
      <c r="H21" s="55" t="s">
        <v>531</v>
      </c>
      <c r="I21" s="55" t="s">
        <v>532</v>
      </c>
      <c r="J21" s="55" t="s">
        <v>533</v>
      </c>
      <c r="K21" s="53" t="s">
        <v>534</v>
      </c>
      <c r="L21" s="54" t="s">
        <v>535</v>
      </c>
      <c r="M21" s="51"/>
    </row>
    <row r="22" spans="1:13" x14ac:dyDescent="0.25">
      <c r="A22" s="62">
        <v>19</v>
      </c>
      <c r="B22" s="62" t="s">
        <v>536</v>
      </c>
      <c r="C22" s="63" t="s">
        <v>241</v>
      </c>
      <c r="D22" s="63" t="s">
        <v>17</v>
      </c>
      <c r="E22" s="63" t="s">
        <v>110</v>
      </c>
      <c r="F22" s="63" t="s">
        <v>15</v>
      </c>
      <c r="G22" s="62" t="s">
        <v>537</v>
      </c>
      <c r="H22" s="62" t="s">
        <v>538</v>
      </c>
      <c r="I22" s="64" t="s">
        <v>539</v>
      </c>
      <c r="J22" s="64" t="s">
        <v>521</v>
      </c>
      <c r="K22" s="64" t="s">
        <v>490</v>
      </c>
      <c r="L22" s="65" t="s">
        <v>540</v>
      </c>
      <c r="M22" s="62"/>
    </row>
    <row r="23" spans="1:13" x14ac:dyDescent="0.25">
      <c r="A23" s="51">
        <v>20</v>
      </c>
      <c r="B23" s="51" t="s">
        <v>541</v>
      </c>
      <c r="C23" s="52" t="s">
        <v>293</v>
      </c>
      <c r="D23" s="52" t="s">
        <v>104</v>
      </c>
      <c r="E23" s="52" t="s">
        <v>151</v>
      </c>
      <c r="F23" s="52" t="s">
        <v>294</v>
      </c>
      <c r="G23" s="55" t="s">
        <v>542</v>
      </c>
      <c r="H23" s="55" t="s">
        <v>543</v>
      </c>
      <c r="I23" s="55" t="s">
        <v>544</v>
      </c>
      <c r="J23" s="55" t="s">
        <v>545</v>
      </c>
      <c r="K23" s="53" t="s">
        <v>490</v>
      </c>
      <c r="L23" s="54" t="s">
        <v>546</v>
      </c>
      <c r="M23" s="51"/>
    </row>
    <row r="24" spans="1:13" x14ac:dyDescent="0.25">
      <c r="A24" s="211" t="s">
        <v>350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x14ac:dyDescent="0.25">
      <c r="A25" s="58" t="s">
        <v>340</v>
      </c>
      <c r="B25" s="58" t="s">
        <v>341</v>
      </c>
      <c r="C25" s="59" t="s">
        <v>0</v>
      </c>
      <c r="D25" s="59" t="s">
        <v>1</v>
      </c>
      <c r="E25" s="59" t="s">
        <v>342</v>
      </c>
      <c r="F25" s="59" t="s">
        <v>3</v>
      </c>
      <c r="G25" s="60" t="s">
        <v>343</v>
      </c>
      <c r="H25" s="60" t="s">
        <v>344</v>
      </c>
      <c r="I25" s="60" t="s">
        <v>345</v>
      </c>
      <c r="J25" s="60" t="s">
        <v>425</v>
      </c>
      <c r="K25" s="61" t="s">
        <v>346</v>
      </c>
      <c r="L25" s="60" t="s">
        <v>347</v>
      </c>
      <c r="M25" s="6" t="s">
        <v>366</v>
      </c>
    </row>
    <row r="26" spans="1:13" x14ac:dyDescent="0.25">
      <c r="A26" s="62">
        <v>1</v>
      </c>
      <c r="B26" s="62" t="s">
        <v>547</v>
      </c>
      <c r="C26" s="63" t="s">
        <v>121</v>
      </c>
      <c r="D26" s="63" t="s">
        <v>17</v>
      </c>
      <c r="E26" s="63" t="s">
        <v>122</v>
      </c>
      <c r="F26" s="63" t="s">
        <v>39</v>
      </c>
      <c r="G26" s="62" t="s">
        <v>548</v>
      </c>
      <c r="H26" s="62" t="s">
        <v>549</v>
      </c>
      <c r="I26" s="62" t="s">
        <v>550</v>
      </c>
      <c r="J26" s="62" t="s">
        <v>551</v>
      </c>
      <c r="K26" s="64" t="s">
        <v>427</v>
      </c>
      <c r="L26" s="65" t="s">
        <v>552</v>
      </c>
      <c r="M26" s="66">
        <v>25</v>
      </c>
    </row>
    <row r="27" spans="1:13" x14ac:dyDescent="0.25">
      <c r="A27" s="51">
        <v>2</v>
      </c>
      <c r="B27" s="51" t="s">
        <v>553</v>
      </c>
      <c r="C27" s="52" t="s">
        <v>50</v>
      </c>
      <c r="D27" s="52" t="s">
        <v>17</v>
      </c>
      <c r="E27" s="52" t="s">
        <v>51</v>
      </c>
      <c r="F27" s="52" t="s">
        <v>39</v>
      </c>
      <c r="G27" s="55" t="s">
        <v>554</v>
      </c>
      <c r="H27" s="55" t="s">
        <v>555</v>
      </c>
      <c r="I27" s="55" t="s">
        <v>556</v>
      </c>
      <c r="J27" s="55" t="s">
        <v>469</v>
      </c>
      <c r="K27" s="53" t="s">
        <v>427</v>
      </c>
      <c r="L27" s="54" t="s">
        <v>557</v>
      </c>
      <c r="M27" s="67">
        <v>18</v>
      </c>
    </row>
    <row r="28" spans="1:13" x14ac:dyDescent="0.25">
      <c r="A28" s="62">
        <v>3</v>
      </c>
      <c r="B28" s="62" t="s">
        <v>558</v>
      </c>
      <c r="C28" s="63" t="s">
        <v>228</v>
      </c>
      <c r="D28" s="63" t="s">
        <v>17</v>
      </c>
      <c r="E28" s="63" t="s">
        <v>229</v>
      </c>
      <c r="F28" s="63" t="s">
        <v>29</v>
      </c>
      <c r="G28" s="62" t="s">
        <v>559</v>
      </c>
      <c r="H28" s="62" t="s">
        <v>560</v>
      </c>
      <c r="I28" s="62" t="s">
        <v>561</v>
      </c>
      <c r="J28" s="62" t="s">
        <v>562</v>
      </c>
      <c r="K28" s="64" t="s">
        <v>490</v>
      </c>
      <c r="L28" s="65" t="s">
        <v>563</v>
      </c>
      <c r="M28" s="66">
        <v>15</v>
      </c>
    </row>
    <row r="29" spans="1:13" x14ac:dyDescent="0.25">
      <c r="A29" s="51">
        <v>4</v>
      </c>
      <c r="B29" s="51" t="s">
        <v>564</v>
      </c>
      <c r="C29" s="52" t="s">
        <v>59</v>
      </c>
      <c r="D29" s="52" t="s">
        <v>17</v>
      </c>
      <c r="E29" s="52" t="s">
        <v>60</v>
      </c>
      <c r="F29" s="52" t="s">
        <v>15</v>
      </c>
      <c r="G29" s="55" t="s">
        <v>565</v>
      </c>
      <c r="H29" s="55" t="s">
        <v>519</v>
      </c>
      <c r="I29" s="55" t="s">
        <v>562</v>
      </c>
      <c r="J29" s="55" t="s">
        <v>566</v>
      </c>
      <c r="K29" s="53" t="s">
        <v>490</v>
      </c>
      <c r="L29" s="54" t="s">
        <v>567</v>
      </c>
      <c r="M29" s="67">
        <v>12</v>
      </c>
    </row>
    <row r="30" spans="1:13" x14ac:dyDescent="0.25">
      <c r="A30" s="62">
        <v>5</v>
      </c>
      <c r="B30" s="62" t="s">
        <v>568</v>
      </c>
      <c r="C30" s="63" t="s">
        <v>53</v>
      </c>
      <c r="D30" s="63" t="s">
        <v>17</v>
      </c>
      <c r="E30" s="63" t="s">
        <v>52</v>
      </c>
      <c r="F30" s="63" t="s">
        <v>15</v>
      </c>
      <c r="G30" s="62" t="s">
        <v>569</v>
      </c>
      <c r="H30" s="62" t="s">
        <v>570</v>
      </c>
      <c r="I30" s="62" t="s">
        <v>571</v>
      </c>
      <c r="J30" s="62" t="s">
        <v>562</v>
      </c>
      <c r="K30" s="64" t="s">
        <v>427</v>
      </c>
      <c r="L30" s="65" t="s">
        <v>572</v>
      </c>
      <c r="M30" s="66">
        <v>10</v>
      </c>
    </row>
    <row r="31" spans="1:13" x14ac:dyDescent="0.25">
      <c r="A31" s="51">
        <v>6</v>
      </c>
      <c r="B31" s="51" t="s">
        <v>573</v>
      </c>
      <c r="C31" s="52" t="s">
        <v>242</v>
      </c>
      <c r="D31" s="52" t="s">
        <v>17</v>
      </c>
      <c r="E31" s="52" t="s">
        <v>243</v>
      </c>
      <c r="F31" s="52" t="s">
        <v>244</v>
      </c>
      <c r="G31" s="55" t="s">
        <v>574</v>
      </c>
      <c r="H31" s="55" t="s">
        <v>561</v>
      </c>
      <c r="I31" s="55" t="s">
        <v>470</v>
      </c>
      <c r="J31" s="55" t="s">
        <v>575</v>
      </c>
      <c r="K31" s="53" t="s">
        <v>427</v>
      </c>
      <c r="L31" s="54" t="s">
        <v>576</v>
      </c>
      <c r="M31" s="67">
        <v>8</v>
      </c>
    </row>
    <row r="32" spans="1:13" x14ac:dyDescent="0.25">
      <c r="A32" s="62">
        <v>7</v>
      </c>
      <c r="B32" s="62" t="s">
        <v>577</v>
      </c>
      <c r="C32" s="63" t="s">
        <v>62</v>
      </c>
      <c r="D32" s="63" t="s">
        <v>17</v>
      </c>
      <c r="E32" s="63" t="s">
        <v>24</v>
      </c>
      <c r="F32" s="63" t="s">
        <v>63</v>
      </c>
      <c r="G32" s="62" t="s">
        <v>578</v>
      </c>
      <c r="H32" s="62" t="s">
        <v>579</v>
      </c>
      <c r="I32" s="62" t="s">
        <v>580</v>
      </c>
      <c r="J32" s="62" t="s">
        <v>581</v>
      </c>
      <c r="K32" s="64" t="s">
        <v>427</v>
      </c>
      <c r="L32" s="65" t="s">
        <v>582</v>
      </c>
      <c r="M32" s="66">
        <v>6</v>
      </c>
    </row>
    <row r="33" spans="1:13" x14ac:dyDescent="0.25">
      <c r="A33" s="51">
        <v>8</v>
      </c>
      <c r="B33" s="51" t="s">
        <v>583</v>
      </c>
      <c r="C33" s="52" t="s">
        <v>326</v>
      </c>
      <c r="D33" s="52" t="s">
        <v>327</v>
      </c>
      <c r="E33" s="52" t="s">
        <v>328</v>
      </c>
      <c r="F33" s="52" t="s">
        <v>329</v>
      </c>
      <c r="G33" s="55" t="s">
        <v>561</v>
      </c>
      <c r="H33" s="55" t="s">
        <v>584</v>
      </c>
      <c r="I33" s="55" t="s">
        <v>585</v>
      </c>
      <c r="J33" s="55" t="s">
        <v>586</v>
      </c>
      <c r="K33" s="53" t="s">
        <v>427</v>
      </c>
      <c r="L33" s="54" t="s">
        <v>587</v>
      </c>
      <c r="M33" s="67">
        <v>4</v>
      </c>
    </row>
    <row r="34" spans="1:13" x14ac:dyDescent="0.25">
      <c r="A34" s="62">
        <v>9</v>
      </c>
      <c r="B34" s="62" t="s">
        <v>588</v>
      </c>
      <c r="C34" s="63" t="s">
        <v>31</v>
      </c>
      <c r="D34" s="63" t="s">
        <v>17</v>
      </c>
      <c r="E34" s="63" t="s">
        <v>32</v>
      </c>
      <c r="F34" s="63" t="s">
        <v>29</v>
      </c>
      <c r="G34" s="62" t="s">
        <v>589</v>
      </c>
      <c r="H34" s="62" t="s">
        <v>590</v>
      </c>
      <c r="I34" s="62" t="s">
        <v>591</v>
      </c>
      <c r="J34" s="62" t="s">
        <v>592</v>
      </c>
      <c r="K34" s="64" t="s">
        <v>427</v>
      </c>
      <c r="L34" s="65" t="s">
        <v>593</v>
      </c>
      <c r="M34" s="66">
        <v>2</v>
      </c>
    </row>
    <row r="35" spans="1:13" x14ac:dyDescent="0.25">
      <c r="A35" s="51">
        <v>10</v>
      </c>
      <c r="B35" s="51" t="s">
        <v>594</v>
      </c>
      <c r="C35" s="52" t="s">
        <v>69</v>
      </c>
      <c r="D35" s="52" t="s">
        <v>17</v>
      </c>
      <c r="E35" s="52" t="s">
        <v>70</v>
      </c>
      <c r="F35" s="52" t="s">
        <v>39</v>
      </c>
      <c r="G35" s="55" t="s">
        <v>595</v>
      </c>
      <c r="H35" s="55" t="s">
        <v>596</v>
      </c>
      <c r="I35" s="55" t="s">
        <v>477</v>
      </c>
      <c r="J35" s="55" t="s">
        <v>542</v>
      </c>
      <c r="K35" s="53" t="s">
        <v>427</v>
      </c>
      <c r="L35" s="54" t="s">
        <v>597</v>
      </c>
      <c r="M35" s="67">
        <v>1</v>
      </c>
    </row>
    <row r="36" spans="1:13" x14ac:dyDescent="0.25">
      <c r="A36" s="62">
        <v>11</v>
      </c>
      <c r="B36" s="62" t="s">
        <v>598</v>
      </c>
      <c r="C36" s="63" t="s">
        <v>16</v>
      </c>
      <c r="D36" s="63" t="s">
        <v>17</v>
      </c>
      <c r="E36" s="63" t="s">
        <v>18</v>
      </c>
      <c r="F36" s="63" t="s">
        <v>15</v>
      </c>
      <c r="G36" s="62" t="s">
        <v>599</v>
      </c>
      <c r="H36" s="62" t="s">
        <v>600</v>
      </c>
      <c r="I36" s="62" t="s">
        <v>601</v>
      </c>
      <c r="J36" s="62" t="s">
        <v>602</v>
      </c>
      <c r="K36" s="64" t="s">
        <v>427</v>
      </c>
      <c r="L36" s="65" t="s">
        <v>603</v>
      </c>
    </row>
    <row r="37" spans="1:13" x14ac:dyDescent="0.25">
      <c r="A37" s="51">
        <v>12</v>
      </c>
      <c r="B37" s="51" t="s">
        <v>604</v>
      </c>
      <c r="C37" s="52" t="s">
        <v>262</v>
      </c>
      <c r="D37" s="52" t="s">
        <v>17</v>
      </c>
      <c r="E37" s="52" t="s">
        <v>404</v>
      </c>
      <c r="F37" s="52" t="s">
        <v>15</v>
      </c>
      <c r="G37" s="55" t="s">
        <v>463</v>
      </c>
      <c r="H37" s="55" t="s">
        <v>605</v>
      </c>
      <c r="I37" s="55" t="s">
        <v>606</v>
      </c>
      <c r="J37" s="55" t="s">
        <v>607</v>
      </c>
      <c r="K37" s="53" t="s">
        <v>427</v>
      </c>
      <c r="L37" s="54" t="s">
        <v>608</v>
      </c>
    </row>
    <row r="38" spans="1:13" x14ac:dyDescent="0.25">
      <c r="A38" s="62">
        <v>13</v>
      </c>
      <c r="B38" s="62" t="s">
        <v>609</v>
      </c>
      <c r="C38" s="63" t="s">
        <v>134</v>
      </c>
      <c r="D38" s="63" t="s">
        <v>17</v>
      </c>
      <c r="E38" s="63" t="s">
        <v>96</v>
      </c>
      <c r="F38" s="63" t="s">
        <v>135</v>
      </c>
      <c r="G38" s="62" t="s">
        <v>610</v>
      </c>
      <c r="H38" s="62" t="s">
        <v>611</v>
      </c>
      <c r="I38" s="62" t="s">
        <v>612</v>
      </c>
      <c r="J38" s="62" t="s">
        <v>613</v>
      </c>
      <c r="K38" s="64" t="s">
        <v>427</v>
      </c>
      <c r="L38" s="65" t="s">
        <v>614</v>
      </c>
    </row>
    <row r="39" spans="1:13" x14ac:dyDescent="0.25">
      <c r="A39" s="51">
        <v>14</v>
      </c>
      <c r="B39" s="51" t="s">
        <v>615</v>
      </c>
      <c r="C39" s="52" t="s">
        <v>414</v>
      </c>
      <c r="D39" s="52" t="s">
        <v>17</v>
      </c>
      <c r="E39" s="52" t="s">
        <v>324</v>
      </c>
      <c r="F39" s="52" t="s">
        <v>294</v>
      </c>
      <c r="G39" s="55" t="s">
        <v>616</v>
      </c>
      <c r="H39" s="55" t="s">
        <v>617</v>
      </c>
      <c r="I39" s="55" t="s">
        <v>524</v>
      </c>
      <c r="J39" s="55" t="s">
        <v>618</v>
      </c>
      <c r="K39" s="53" t="s">
        <v>427</v>
      </c>
      <c r="L39" s="54" t="s">
        <v>619</v>
      </c>
    </row>
    <row r="40" spans="1:13" x14ac:dyDescent="0.25">
      <c r="A40" s="62">
        <v>15</v>
      </c>
      <c r="B40" s="62" t="s">
        <v>620</v>
      </c>
      <c r="C40" s="63" t="s">
        <v>295</v>
      </c>
      <c r="D40" s="63" t="s">
        <v>17</v>
      </c>
      <c r="E40" s="63" t="s">
        <v>296</v>
      </c>
      <c r="F40" s="63" t="s">
        <v>297</v>
      </c>
      <c r="G40" s="62" t="s">
        <v>621</v>
      </c>
      <c r="H40" s="62" t="s">
        <v>622</v>
      </c>
      <c r="I40" s="62" t="s">
        <v>623</v>
      </c>
      <c r="J40" s="62" t="s">
        <v>624</v>
      </c>
      <c r="K40" s="64" t="s">
        <v>427</v>
      </c>
      <c r="L40" s="65" t="s">
        <v>625</v>
      </c>
    </row>
    <row r="41" spans="1:13" x14ac:dyDescent="0.25">
      <c r="A41" s="51">
        <v>16</v>
      </c>
      <c r="B41" s="51" t="s">
        <v>626</v>
      </c>
      <c r="C41" s="52" t="s">
        <v>114</v>
      </c>
      <c r="D41" s="52" t="s">
        <v>104</v>
      </c>
      <c r="E41" s="52" t="s">
        <v>96</v>
      </c>
      <c r="F41" s="52" t="s">
        <v>152</v>
      </c>
      <c r="G41" s="55" t="s">
        <v>627</v>
      </c>
      <c r="H41" s="55" t="s">
        <v>628</v>
      </c>
      <c r="I41" s="55" t="s">
        <v>629</v>
      </c>
      <c r="J41" s="53" t="s">
        <v>630</v>
      </c>
      <c r="K41" s="53" t="s">
        <v>427</v>
      </c>
      <c r="L41" s="54" t="s">
        <v>631</v>
      </c>
    </row>
    <row r="42" spans="1:13" x14ac:dyDescent="0.25">
      <c r="A42" s="62">
        <v>17</v>
      </c>
      <c r="B42" s="62" t="s">
        <v>632</v>
      </c>
      <c r="C42" s="63" t="s">
        <v>210</v>
      </c>
      <c r="D42" s="63" t="s">
        <v>17</v>
      </c>
      <c r="E42" s="63" t="s">
        <v>211</v>
      </c>
      <c r="F42" s="63" t="s">
        <v>21</v>
      </c>
      <c r="G42" s="62" t="s">
        <v>633</v>
      </c>
      <c r="H42" s="62" t="s">
        <v>634</v>
      </c>
      <c r="I42" s="62" t="s">
        <v>635</v>
      </c>
      <c r="J42" s="62" t="s">
        <v>636</v>
      </c>
      <c r="K42" s="64" t="s">
        <v>497</v>
      </c>
      <c r="L42" s="65" t="s">
        <v>637</v>
      </c>
    </row>
    <row r="43" spans="1:13" x14ac:dyDescent="0.25">
      <c r="A43" s="51">
        <v>18</v>
      </c>
      <c r="B43" s="51" t="s">
        <v>638</v>
      </c>
      <c r="C43" s="52" t="s">
        <v>319</v>
      </c>
      <c r="D43" s="52" t="s">
        <v>17</v>
      </c>
      <c r="E43" s="52" t="s">
        <v>320</v>
      </c>
      <c r="F43" s="52" t="s">
        <v>39</v>
      </c>
      <c r="G43" s="55" t="s">
        <v>639</v>
      </c>
      <c r="H43" s="55" t="s">
        <v>640</v>
      </c>
      <c r="I43" s="55" t="s">
        <v>641</v>
      </c>
      <c r="J43" s="55" t="s">
        <v>642</v>
      </c>
      <c r="K43" s="53" t="s">
        <v>427</v>
      </c>
      <c r="L43" s="54" t="s">
        <v>643</v>
      </c>
    </row>
    <row r="44" spans="1:13" x14ac:dyDescent="0.25">
      <c r="A44" s="211" t="s">
        <v>351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</row>
    <row r="45" spans="1:13" x14ac:dyDescent="0.25">
      <c r="A45" s="58" t="s">
        <v>340</v>
      </c>
      <c r="B45" s="58" t="s">
        <v>341</v>
      </c>
      <c r="C45" s="59" t="s">
        <v>0</v>
      </c>
      <c r="D45" s="59" t="s">
        <v>1</v>
      </c>
      <c r="E45" s="59" t="s">
        <v>342</v>
      </c>
      <c r="F45" s="59" t="s">
        <v>3</v>
      </c>
      <c r="G45" s="60" t="s">
        <v>343</v>
      </c>
      <c r="H45" s="60" t="s">
        <v>344</v>
      </c>
      <c r="I45" s="60" t="s">
        <v>345</v>
      </c>
      <c r="J45" s="60" t="s">
        <v>425</v>
      </c>
      <c r="K45" s="61" t="s">
        <v>346</v>
      </c>
      <c r="L45" s="60" t="s">
        <v>347</v>
      </c>
      <c r="M45" s="6" t="s">
        <v>366</v>
      </c>
    </row>
    <row r="46" spans="1:13" x14ac:dyDescent="0.25">
      <c r="A46" s="62">
        <v>1</v>
      </c>
      <c r="B46" s="62" t="s">
        <v>644</v>
      </c>
      <c r="C46" s="63" t="s">
        <v>4</v>
      </c>
      <c r="D46" s="63" t="s">
        <v>5</v>
      </c>
      <c r="E46" s="63" t="s">
        <v>6</v>
      </c>
      <c r="F46" s="63" t="s">
        <v>11</v>
      </c>
      <c r="G46" s="62" t="s">
        <v>645</v>
      </c>
      <c r="H46" s="62" t="s">
        <v>646</v>
      </c>
      <c r="I46" s="62" t="s">
        <v>647</v>
      </c>
      <c r="J46" s="62" t="s">
        <v>648</v>
      </c>
      <c r="K46" s="64" t="s">
        <v>427</v>
      </c>
      <c r="L46" s="65" t="s">
        <v>649</v>
      </c>
      <c r="M46" s="66">
        <v>25</v>
      </c>
    </row>
    <row r="47" spans="1:13" x14ac:dyDescent="0.25">
      <c r="A47" s="51">
        <v>2</v>
      </c>
      <c r="B47" s="51" t="s">
        <v>650</v>
      </c>
      <c r="C47" s="52" t="s">
        <v>108</v>
      </c>
      <c r="D47" s="52" t="s">
        <v>87</v>
      </c>
      <c r="E47" s="52" t="s">
        <v>170</v>
      </c>
      <c r="F47" s="52" t="s">
        <v>106</v>
      </c>
      <c r="G47" s="55" t="s">
        <v>651</v>
      </c>
      <c r="H47" s="55" t="s">
        <v>652</v>
      </c>
      <c r="I47" s="55" t="s">
        <v>653</v>
      </c>
      <c r="J47" s="55" t="s">
        <v>654</v>
      </c>
      <c r="K47" s="53" t="s">
        <v>427</v>
      </c>
      <c r="L47" s="54" t="s">
        <v>655</v>
      </c>
      <c r="M47" s="67">
        <v>18</v>
      </c>
    </row>
    <row r="48" spans="1:13" x14ac:dyDescent="0.25">
      <c r="A48" s="62">
        <v>3</v>
      </c>
      <c r="B48" s="62" t="s">
        <v>656</v>
      </c>
      <c r="C48" s="63" t="s">
        <v>136</v>
      </c>
      <c r="D48" s="63" t="s">
        <v>17</v>
      </c>
      <c r="E48" s="63" t="s">
        <v>137</v>
      </c>
      <c r="F48" s="63" t="s">
        <v>138</v>
      </c>
      <c r="G48" s="62" t="s">
        <v>657</v>
      </c>
      <c r="H48" s="62" t="s">
        <v>658</v>
      </c>
      <c r="I48" s="62" t="s">
        <v>659</v>
      </c>
      <c r="J48" s="62" t="s">
        <v>451</v>
      </c>
      <c r="K48" s="64" t="s">
        <v>490</v>
      </c>
      <c r="L48" s="65" t="s">
        <v>660</v>
      </c>
      <c r="M48" s="66">
        <v>15</v>
      </c>
    </row>
    <row r="49" spans="1:13" x14ac:dyDescent="0.25">
      <c r="A49" s="51">
        <v>4</v>
      </c>
      <c r="B49" s="51" t="s">
        <v>661</v>
      </c>
      <c r="C49" s="52" t="s">
        <v>131</v>
      </c>
      <c r="D49" s="52" t="s">
        <v>17</v>
      </c>
      <c r="E49" s="52" t="s">
        <v>34</v>
      </c>
      <c r="F49" s="52" t="s">
        <v>132</v>
      </c>
      <c r="G49" s="55" t="s">
        <v>662</v>
      </c>
      <c r="H49" s="55" t="s">
        <v>663</v>
      </c>
      <c r="I49" s="55" t="s">
        <v>664</v>
      </c>
      <c r="J49" s="55" t="s">
        <v>665</v>
      </c>
      <c r="K49" s="53" t="s">
        <v>427</v>
      </c>
      <c r="L49" s="54" t="s">
        <v>666</v>
      </c>
      <c r="M49" s="67">
        <v>12</v>
      </c>
    </row>
    <row r="50" spans="1:13" x14ac:dyDescent="0.25">
      <c r="A50" s="62">
        <v>5</v>
      </c>
      <c r="B50" s="62" t="s">
        <v>667</v>
      </c>
      <c r="C50" s="63" t="s">
        <v>37</v>
      </c>
      <c r="D50" s="63" t="s">
        <v>17</v>
      </c>
      <c r="E50" s="63" t="s">
        <v>38</v>
      </c>
      <c r="F50" s="63" t="s">
        <v>39</v>
      </c>
      <c r="G50" s="62" t="s">
        <v>668</v>
      </c>
      <c r="H50" s="62" t="s">
        <v>669</v>
      </c>
      <c r="I50" s="62" t="s">
        <v>664</v>
      </c>
      <c r="J50" s="62" t="s">
        <v>670</v>
      </c>
      <c r="K50" s="64" t="s">
        <v>490</v>
      </c>
      <c r="L50" s="65" t="s">
        <v>671</v>
      </c>
      <c r="M50" s="66">
        <v>10</v>
      </c>
    </row>
    <row r="51" spans="1:13" x14ac:dyDescent="0.25">
      <c r="A51" s="51">
        <v>6</v>
      </c>
      <c r="B51" s="51" t="s">
        <v>672</v>
      </c>
      <c r="C51" s="52" t="s">
        <v>48</v>
      </c>
      <c r="D51" s="52" t="s">
        <v>17</v>
      </c>
      <c r="E51" s="52" t="s">
        <v>49</v>
      </c>
      <c r="F51" s="52" t="s">
        <v>39</v>
      </c>
      <c r="G51" s="55" t="s">
        <v>673</v>
      </c>
      <c r="H51" s="55" t="s">
        <v>674</v>
      </c>
      <c r="I51" s="55" t="s">
        <v>675</v>
      </c>
      <c r="J51" s="55" t="s">
        <v>570</v>
      </c>
      <c r="K51" s="53" t="s">
        <v>427</v>
      </c>
      <c r="L51" s="54" t="s">
        <v>676</v>
      </c>
      <c r="M51" s="67">
        <v>8</v>
      </c>
    </row>
    <row r="52" spans="1:13" x14ac:dyDescent="0.25">
      <c r="A52" s="62">
        <v>7</v>
      </c>
      <c r="B52" s="62" t="s">
        <v>677</v>
      </c>
      <c r="C52" s="63" t="s">
        <v>23</v>
      </c>
      <c r="D52" s="63" t="s">
        <v>87</v>
      </c>
      <c r="E52" s="63" t="s">
        <v>24</v>
      </c>
      <c r="F52" s="63" t="s">
        <v>352</v>
      </c>
      <c r="G52" s="62" t="s">
        <v>652</v>
      </c>
      <c r="H52" s="62" t="s">
        <v>678</v>
      </c>
      <c r="I52" s="62" t="s">
        <v>452</v>
      </c>
      <c r="J52" s="62" t="s">
        <v>554</v>
      </c>
      <c r="K52" s="64" t="s">
        <v>427</v>
      </c>
      <c r="L52" s="65" t="s">
        <v>679</v>
      </c>
      <c r="M52" s="66">
        <v>6</v>
      </c>
    </row>
    <row r="53" spans="1:13" x14ac:dyDescent="0.25">
      <c r="A53" s="51">
        <v>8</v>
      </c>
      <c r="B53" s="51" t="s">
        <v>683</v>
      </c>
      <c r="C53" s="52" t="s">
        <v>266</v>
      </c>
      <c r="D53" s="52" t="s">
        <v>17</v>
      </c>
      <c r="E53" s="52" t="s">
        <v>58</v>
      </c>
      <c r="F53" s="52" t="s">
        <v>128</v>
      </c>
      <c r="G53" s="55" t="s">
        <v>663</v>
      </c>
      <c r="H53" s="55" t="s">
        <v>454</v>
      </c>
      <c r="I53" s="55" t="s">
        <v>684</v>
      </c>
      <c r="J53" s="55" t="s">
        <v>685</v>
      </c>
      <c r="K53" s="53" t="s">
        <v>427</v>
      </c>
      <c r="L53" s="54" t="s">
        <v>686</v>
      </c>
      <c r="M53" s="67">
        <v>4</v>
      </c>
    </row>
    <row r="54" spans="1:13" x14ac:dyDescent="0.25">
      <c r="A54" s="62">
        <v>9</v>
      </c>
      <c r="B54" s="62" t="s">
        <v>687</v>
      </c>
      <c r="C54" s="63" t="s">
        <v>191</v>
      </c>
      <c r="D54" s="63" t="s">
        <v>17</v>
      </c>
      <c r="E54" s="63" t="s">
        <v>24</v>
      </c>
      <c r="F54" s="63" t="s">
        <v>21</v>
      </c>
      <c r="G54" s="62" t="s">
        <v>688</v>
      </c>
      <c r="H54" s="62" t="s">
        <v>605</v>
      </c>
      <c r="I54" s="62" t="s">
        <v>689</v>
      </c>
      <c r="J54" s="62" t="s">
        <v>690</v>
      </c>
      <c r="K54" s="64" t="s">
        <v>490</v>
      </c>
      <c r="L54" s="65" t="s">
        <v>691</v>
      </c>
      <c r="M54" s="66">
        <v>2</v>
      </c>
    </row>
    <row r="55" spans="1:13" x14ac:dyDescent="0.25">
      <c r="A55" s="51">
        <v>10</v>
      </c>
      <c r="B55" s="51" t="s">
        <v>680</v>
      </c>
      <c r="C55" s="52" t="s">
        <v>71</v>
      </c>
      <c r="D55" s="52" t="s">
        <v>17</v>
      </c>
      <c r="E55" s="52" t="s">
        <v>72</v>
      </c>
      <c r="F55" s="52" t="s">
        <v>7</v>
      </c>
      <c r="G55" s="55" t="s">
        <v>648</v>
      </c>
      <c r="H55" s="55" t="s">
        <v>469</v>
      </c>
      <c r="I55" s="55" t="s">
        <v>681</v>
      </c>
      <c r="J55" s="55" t="s">
        <v>682</v>
      </c>
      <c r="K55" s="53" t="s">
        <v>913</v>
      </c>
      <c r="L55" s="54" t="s">
        <v>1052</v>
      </c>
      <c r="M55" s="67">
        <v>1</v>
      </c>
    </row>
    <row r="56" spans="1:13" x14ac:dyDescent="0.25">
      <c r="A56" s="62">
        <v>11</v>
      </c>
      <c r="B56" s="62" t="s">
        <v>692</v>
      </c>
      <c r="C56" s="63" t="s">
        <v>65</v>
      </c>
      <c r="D56" s="63" t="s">
        <v>17</v>
      </c>
      <c r="E56" s="63" t="s">
        <v>66</v>
      </c>
      <c r="F56" s="63" t="s">
        <v>39</v>
      </c>
      <c r="G56" s="62" t="s">
        <v>441</v>
      </c>
      <c r="H56" s="62" t="s">
        <v>693</v>
      </c>
      <c r="I56" s="62" t="s">
        <v>694</v>
      </c>
      <c r="J56" s="62" t="s">
        <v>695</v>
      </c>
      <c r="K56" s="64" t="s">
        <v>427</v>
      </c>
      <c r="L56" s="65" t="s">
        <v>696</v>
      </c>
    </row>
    <row r="57" spans="1:13" x14ac:dyDescent="0.25">
      <c r="A57" s="51">
        <v>12</v>
      </c>
      <c r="B57" s="51" t="s">
        <v>697</v>
      </c>
      <c r="C57" s="52" t="s">
        <v>47</v>
      </c>
      <c r="D57" s="52" t="s">
        <v>17</v>
      </c>
      <c r="E57" s="52" t="s">
        <v>24</v>
      </c>
      <c r="F57" s="52" t="s">
        <v>15</v>
      </c>
      <c r="G57" s="55" t="s">
        <v>698</v>
      </c>
      <c r="H57" s="55" t="s">
        <v>699</v>
      </c>
      <c r="I57" s="55" t="s">
        <v>700</v>
      </c>
      <c r="J57" s="55" t="s">
        <v>610</v>
      </c>
      <c r="K57" s="53" t="s">
        <v>427</v>
      </c>
      <c r="L57" s="54" t="s">
        <v>701</v>
      </c>
    </row>
    <row r="58" spans="1:13" x14ac:dyDescent="0.25">
      <c r="A58" s="62">
        <v>13</v>
      </c>
      <c r="B58" s="51" t="s">
        <v>707</v>
      </c>
      <c r="C58" s="52" t="s">
        <v>125</v>
      </c>
      <c r="D58" s="52" t="s">
        <v>17</v>
      </c>
      <c r="E58" s="52" t="s">
        <v>126</v>
      </c>
      <c r="F58" s="52" t="s">
        <v>15</v>
      </c>
      <c r="G58" s="55" t="s">
        <v>708</v>
      </c>
      <c r="H58" s="55" t="s">
        <v>709</v>
      </c>
      <c r="I58" s="55" t="s">
        <v>710</v>
      </c>
      <c r="J58" s="55" t="s">
        <v>482</v>
      </c>
      <c r="K58" s="53" t="s">
        <v>427</v>
      </c>
      <c r="L58" s="54" t="s">
        <v>711</v>
      </c>
    </row>
    <row r="59" spans="1:13" x14ac:dyDescent="0.25">
      <c r="A59" s="51">
        <v>14</v>
      </c>
      <c r="B59" s="51" t="s">
        <v>712</v>
      </c>
      <c r="C59" s="52" t="s">
        <v>245</v>
      </c>
      <c r="D59" s="52" t="s">
        <v>17</v>
      </c>
      <c r="E59" s="52" t="s">
        <v>246</v>
      </c>
      <c r="F59" s="52" t="s">
        <v>200</v>
      </c>
      <c r="G59" s="51" t="s">
        <v>685</v>
      </c>
      <c r="H59" s="51" t="s">
        <v>713</v>
      </c>
      <c r="I59" s="51" t="s">
        <v>714</v>
      </c>
      <c r="J59" s="51" t="s">
        <v>715</v>
      </c>
      <c r="K59" s="53" t="s">
        <v>427</v>
      </c>
      <c r="L59" s="54" t="s">
        <v>716</v>
      </c>
    </row>
    <row r="60" spans="1:13" x14ac:dyDescent="0.25">
      <c r="A60" s="62">
        <v>15</v>
      </c>
      <c r="B60" s="51" t="s">
        <v>717</v>
      </c>
      <c r="C60" s="52" t="s">
        <v>159</v>
      </c>
      <c r="D60" s="52" t="s">
        <v>17</v>
      </c>
      <c r="E60" s="52" t="s">
        <v>14</v>
      </c>
      <c r="F60" s="52" t="s">
        <v>83</v>
      </c>
      <c r="G60" s="55" t="s">
        <v>718</v>
      </c>
      <c r="H60" s="55" t="s">
        <v>719</v>
      </c>
      <c r="I60" s="55" t="s">
        <v>488</v>
      </c>
      <c r="J60" s="55" t="s">
        <v>720</v>
      </c>
      <c r="K60" s="53" t="s">
        <v>490</v>
      </c>
      <c r="L60" s="54" t="s">
        <v>721</v>
      </c>
    </row>
    <row r="61" spans="1:13" x14ac:dyDescent="0.25">
      <c r="A61" s="51">
        <v>16</v>
      </c>
      <c r="B61" s="51" t="s">
        <v>722</v>
      </c>
      <c r="C61" s="52" t="s">
        <v>392</v>
      </c>
      <c r="D61" s="52" t="s">
        <v>17</v>
      </c>
      <c r="E61" s="52" t="s">
        <v>393</v>
      </c>
      <c r="F61" s="52" t="s">
        <v>7</v>
      </c>
      <c r="G61" s="51" t="s">
        <v>482</v>
      </c>
      <c r="H61" s="51" t="s">
        <v>723</v>
      </c>
      <c r="I61" s="51" t="s">
        <v>724</v>
      </c>
      <c r="J61" s="51" t="s">
        <v>725</v>
      </c>
      <c r="K61" s="53" t="s">
        <v>490</v>
      </c>
      <c r="L61" s="54" t="s">
        <v>726</v>
      </c>
    </row>
    <row r="62" spans="1:13" x14ac:dyDescent="0.25">
      <c r="A62" s="62">
        <v>17</v>
      </c>
      <c r="B62" s="51" t="s">
        <v>727</v>
      </c>
      <c r="C62" s="52" t="s">
        <v>322</v>
      </c>
      <c r="D62" s="52" t="s">
        <v>17</v>
      </c>
      <c r="E62" s="52" t="s">
        <v>58</v>
      </c>
      <c r="F62" s="52" t="s">
        <v>323</v>
      </c>
      <c r="G62" s="55" t="s">
        <v>728</v>
      </c>
      <c r="H62" s="55" t="s">
        <v>729</v>
      </c>
      <c r="I62" s="55" t="s">
        <v>730</v>
      </c>
      <c r="J62" s="55" t="s">
        <v>731</v>
      </c>
      <c r="K62" s="53" t="s">
        <v>427</v>
      </c>
      <c r="L62" s="54" t="s">
        <v>726</v>
      </c>
    </row>
    <row r="63" spans="1:13" x14ac:dyDescent="0.25">
      <c r="A63" s="51">
        <v>18</v>
      </c>
      <c r="B63" s="51" t="s">
        <v>732</v>
      </c>
      <c r="C63" s="52" t="s">
        <v>415</v>
      </c>
      <c r="D63" s="52" t="s">
        <v>17</v>
      </c>
      <c r="E63" s="52" t="s">
        <v>212</v>
      </c>
      <c r="F63" s="52" t="s">
        <v>416</v>
      </c>
      <c r="G63" s="51" t="s">
        <v>733</v>
      </c>
      <c r="H63" s="51" t="s">
        <v>734</v>
      </c>
      <c r="I63" s="51" t="s">
        <v>735</v>
      </c>
      <c r="J63" s="51" t="s">
        <v>736</v>
      </c>
      <c r="K63" s="53" t="s">
        <v>490</v>
      </c>
      <c r="L63" s="54" t="s">
        <v>737</v>
      </c>
    </row>
    <row r="64" spans="1:13" x14ac:dyDescent="0.25">
      <c r="A64" s="62">
        <v>19</v>
      </c>
      <c r="B64" s="51" t="s">
        <v>738</v>
      </c>
      <c r="C64" s="52" t="s">
        <v>370</v>
      </c>
      <c r="D64" s="52" t="s">
        <v>17</v>
      </c>
      <c r="E64" s="52" t="s">
        <v>24</v>
      </c>
      <c r="F64" s="52" t="s">
        <v>68</v>
      </c>
      <c r="G64" s="55" t="s">
        <v>512</v>
      </c>
      <c r="H64" s="55" t="s">
        <v>506</v>
      </c>
      <c r="I64" s="55" t="s">
        <v>739</v>
      </c>
      <c r="J64" s="55" t="s">
        <v>735</v>
      </c>
      <c r="K64" s="53" t="s">
        <v>534</v>
      </c>
      <c r="L64" s="54" t="s">
        <v>1053</v>
      </c>
    </row>
    <row r="65" spans="1:13" x14ac:dyDescent="0.25">
      <c r="A65" s="51">
        <v>20</v>
      </c>
      <c r="B65" s="51" t="s">
        <v>741</v>
      </c>
      <c r="C65" s="52" t="s">
        <v>378</v>
      </c>
      <c r="D65" s="52" t="s">
        <v>17</v>
      </c>
      <c r="E65" s="52" t="s">
        <v>379</v>
      </c>
      <c r="F65" s="52" t="s">
        <v>90</v>
      </c>
      <c r="G65" s="51" t="s">
        <v>742</v>
      </c>
      <c r="H65" s="51" t="s">
        <v>743</v>
      </c>
      <c r="I65" s="51" t="s">
        <v>744</v>
      </c>
      <c r="J65" s="51" t="s">
        <v>745</v>
      </c>
      <c r="K65" s="53" t="s">
        <v>490</v>
      </c>
      <c r="L65" s="54" t="s">
        <v>746</v>
      </c>
    </row>
    <row r="66" spans="1:13" x14ac:dyDescent="0.25">
      <c r="A66" s="62">
        <v>21</v>
      </c>
      <c r="B66" s="51" t="s">
        <v>747</v>
      </c>
      <c r="C66" s="52" t="s">
        <v>139</v>
      </c>
      <c r="D66" s="52" t="s">
        <v>17</v>
      </c>
      <c r="E66" s="52" t="s">
        <v>137</v>
      </c>
      <c r="F66" s="52" t="s">
        <v>138</v>
      </c>
      <c r="G66" s="55" t="s">
        <v>748</v>
      </c>
      <c r="H66" s="55" t="s">
        <v>749</v>
      </c>
      <c r="I66" s="55" t="s">
        <v>750</v>
      </c>
      <c r="J66" s="53" t="s">
        <v>751</v>
      </c>
      <c r="K66" s="53" t="s">
        <v>497</v>
      </c>
      <c r="L66" s="54" t="s">
        <v>752</v>
      </c>
    </row>
    <row r="67" spans="1:13" x14ac:dyDescent="0.25">
      <c r="A67" s="51">
        <v>22</v>
      </c>
      <c r="B67" s="51" t="s">
        <v>753</v>
      </c>
      <c r="C67" s="52" t="s">
        <v>406</v>
      </c>
      <c r="D67" s="52" t="s">
        <v>17</v>
      </c>
      <c r="E67" s="52" t="s">
        <v>243</v>
      </c>
      <c r="F67" s="52" t="s">
        <v>15</v>
      </c>
      <c r="G67" s="51" t="s">
        <v>754</v>
      </c>
      <c r="H67" s="51" t="s">
        <v>755</v>
      </c>
      <c r="I67" s="53" t="s">
        <v>756</v>
      </c>
      <c r="J67" s="53" t="s">
        <v>751</v>
      </c>
      <c r="K67" s="53" t="s">
        <v>427</v>
      </c>
      <c r="L67" s="54" t="s">
        <v>757</v>
      </c>
    </row>
    <row r="68" spans="1:13" x14ac:dyDescent="0.25">
      <c r="A68" s="62">
        <v>23</v>
      </c>
      <c r="B68" s="51" t="s">
        <v>758</v>
      </c>
      <c r="C68" s="52" t="s">
        <v>95</v>
      </c>
      <c r="D68" s="52" t="s">
        <v>17</v>
      </c>
      <c r="E68" s="52" t="s">
        <v>96</v>
      </c>
      <c r="F68" s="52" t="s">
        <v>90</v>
      </c>
      <c r="G68" s="53" t="s">
        <v>759</v>
      </c>
      <c r="H68" s="55" t="s">
        <v>760</v>
      </c>
      <c r="I68" s="55" t="s">
        <v>761</v>
      </c>
      <c r="J68" s="55" t="s">
        <v>762</v>
      </c>
      <c r="K68" s="53" t="s">
        <v>427</v>
      </c>
      <c r="L68" s="54" t="s">
        <v>763</v>
      </c>
    </row>
    <row r="69" spans="1:13" x14ac:dyDescent="0.25">
      <c r="A69" s="211" t="s">
        <v>358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</row>
    <row r="70" spans="1:13" x14ac:dyDescent="0.25">
      <c r="A70" s="58" t="s">
        <v>340</v>
      </c>
      <c r="B70" s="58" t="s">
        <v>341</v>
      </c>
      <c r="C70" s="59" t="s">
        <v>0</v>
      </c>
      <c r="D70" s="59" t="s">
        <v>1</v>
      </c>
      <c r="E70" s="59" t="s">
        <v>342</v>
      </c>
      <c r="F70" s="59" t="s">
        <v>3</v>
      </c>
      <c r="G70" s="60" t="s">
        <v>343</v>
      </c>
      <c r="H70" s="60" t="s">
        <v>344</v>
      </c>
      <c r="I70" s="60" t="s">
        <v>345</v>
      </c>
      <c r="J70" s="60" t="s">
        <v>425</v>
      </c>
      <c r="K70" s="61" t="s">
        <v>346</v>
      </c>
      <c r="L70" s="60" t="s">
        <v>347</v>
      </c>
      <c r="M70" s="6" t="s">
        <v>366</v>
      </c>
    </row>
    <row r="71" spans="1:13" x14ac:dyDescent="0.25">
      <c r="A71" s="62">
        <v>1</v>
      </c>
      <c r="B71" s="62" t="s">
        <v>764</v>
      </c>
      <c r="C71" s="63" t="s">
        <v>19</v>
      </c>
      <c r="D71" s="63" t="s">
        <v>20</v>
      </c>
      <c r="E71" s="63" t="s">
        <v>141</v>
      </c>
      <c r="F71" s="63" t="s">
        <v>21</v>
      </c>
      <c r="G71" s="62" t="s">
        <v>765</v>
      </c>
      <c r="H71" s="62" t="s">
        <v>766</v>
      </c>
      <c r="I71" s="62" t="s">
        <v>767</v>
      </c>
      <c r="J71" s="62" t="s">
        <v>768</v>
      </c>
      <c r="K71" s="64" t="s">
        <v>490</v>
      </c>
      <c r="L71" s="65" t="s">
        <v>769</v>
      </c>
      <c r="M71" s="66">
        <v>25</v>
      </c>
    </row>
    <row r="72" spans="1:13" x14ac:dyDescent="0.25">
      <c r="A72" s="51">
        <v>2</v>
      </c>
      <c r="B72" s="51" t="s">
        <v>770</v>
      </c>
      <c r="C72" s="52" t="s">
        <v>238</v>
      </c>
      <c r="D72" s="52" t="s">
        <v>17</v>
      </c>
      <c r="E72" s="52" t="s">
        <v>35</v>
      </c>
      <c r="F72" s="52" t="s">
        <v>63</v>
      </c>
      <c r="G72" s="55" t="s">
        <v>771</v>
      </c>
      <c r="H72" s="55" t="s">
        <v>772</v>
      </c>
      <c r="I72" s="55" t="s">
        <v>750</v>
      </c>
      <c r="J72" s="55" t="s">
        <v>773</v>
      </c>
      <c r="K72" s="53" t="s">
        <v>427</v>
      </c>
      <c r="L72" s="54" t="s">
        <v>774</v>
      </c>
      <c r="M72" s="67">
        <v>18</v>
      </c>
    </row>
    <row r="73" spans="1:13" x14ac:dyDescent="0.25">
      <c r="A73" s="62">
        <v>3</v>
      </c>
      <c r="B73" s="62" t="s">
        <v>775</v>
      </c>
      <c r="C73" s="63" t="s">
        <v>119</v>
      </c>
      <c r="D73" s="63" t="s">
        <v>17</v>
      </c>
      <c r="E73" s="63" t="s">
        <v>140</v>
      </c>
      <c r="F73" s="63" t="s">
        <v>105</v>
      </c>
      <c r="G73" s="62" t="s">
        <v>657</v>
      </c>
      <c r="H73" s="62" t="s">
        <v>776</v>
      </c>
      <c r="I73" s="62" t="s">
        <v>777</v>
      </c>
      <c r="J73" s="62" t="s">
        <v>589</v>
      </c>
      <c r="K73" s="64" t="s">
        <v>427</v>
      </c>
      <c r="L73" s="65" t="s">
        <v>778</v>
      </c>
      <c r="M73" s="66">
        <v>15</v>
      </c>
    </row>
    <row r="74" spans="1:13" x14ac:dyDescent="0.25">
      <c r="A74" s="51">
        <v>4</v>
      </c>
      <c r="B74" s="51" t="s">
        <v>779</v>
      </c>
      <c r="C74" s="52" t="s">
        <v>93</v>
      </c>
      <c r="D74" s="52" t="s">
        <v>17</v>
      </c>
      <c r="E74" s="52" t="s">
        <v>94</v>
      </c>
      <c r="F74" s="52" t="s">
        <v>39</v>
      </c>
      <c r="G74" s="55" t="s">
        <v>780</v>
      </c>
      <c r="H74" s="55" t="s">
        <v>781</v>
      </c>
      <c r="I74" s="55" t="s">
        <v>782</v>
      </c>
      <c r="J74" s="55" t="s">
        <v>783</v>
      </c>
      <c r="K74" s="53" t="s">
        <v>427</v>
      </c>
      <c r="L74" s="54" t="s">
        <v>784</v>
      </c>
      <c r="M74" s="67">
        <v>12</v>
      </c>
    </row>
    <row r="75" spans="1:13" x14ac:dyDescent="0.25">
      <c r="A75" s="62">
        <v>5</v>
      </c>
      <c r="B75" s="62" t="s">
        <v>785</v>
      </c>
      <c r="C75" s="63" t="s">
        <v>279</v>
      </c>
      <c r="D75" s="63" t="s">
        <v>17</v>
      </c>
      <c r="E75" s="63" t="s">
        <v>66</v>
      </c>
      <c r="F75" s="63" t="s">
        <v>146</v>
      </c>
      <c r="G75" s="62" t="s">
        <v>786</v>
      </c>
      <c r="H75" s="62" t="s">
        <v>787</v>
      </c>
      <c r="I75" s="62" t="s">
        <v>436</v>
      </c>
      <c r="J75" s="62" t="s">
        <v>788</v>
      </c>
      <c r="K75" s="64" t="s">
        <v>490</v>
      </c>
      <c r="L75" s="65" t="s">
        <v>789</v>
      </c>
      <c r="M75" s="66">
        <v>10</v>
      </c>
    </row>
    <row r="76" spans="1:13" x14ac:dyDescent="0.25">
      <c r="A76" s="51">
        <v>6</v>
      </c>
      <c r="B76" s="51" t="s">
        <v>790</v>
      </c>
      <c r="C76" s="52" t="s">
        <v>162</v>
      </c>
      <c r="D76" s="52" t="s">
        <v>20</v>
      </c>
      <c r="E76" s="52" t="s">
        <v>163</v>
      </c>
      <c r="F76" s="52" t="s">
        <v>128</v>
      </c>
      <c r="G76" s="55" t="s">
        <v>791</v>
      </c>
      <c r="H76" s="55" t="s">
        <v>792</v>
      </c>
      <c r="I76" s="55" t="s">
        <v>464</v>
      </c>
      <c r="J76" s="55" t="s">
        <v>793</v>
      </c>
      <c r="K76" s="53" t="s">
        <v>490</v>
      </c>
      <c r="L76" s="54" t="s">
        <v>794</v>
      </c>
      <c r="M76" s="67">
        <v>8</v>
      </c>
    </row>
    <row r="77" spans="1:13" x14ac:dyDescent="0.25">
      <c r="A77" s="62">
        <v>7</v>
      </c>
      <c r="B77" s="62" t="s">
        <v>795</v>
      </c>
      <c r="C77" s="63" t="s">
        <v>109</v>
      </c>
      <c r="D77" s="63" t="s">
        <v>17</v>
      </c>
      <c r="E77" s="63" t="s">
        <v>110</v>
      </c>
      <c r="F77" s="63" t="s">
        <v>15</v>
      </c>
      <c r="G77" s="62" t="s">
        <v>796</v>
      </c>
      <c r="H77" s="62" t="s">
        <v>797</v>
      </c>
      <c r="I77" s="62" t="s">
        <v>798</v>
      </c>
      <c r="J77" s="62" t="s">
        <v>799</v>
      </c>
      <c r="K77" s="64" t="s">
        <v>427</v>
      </c>
      <c r="L77" s="65" t="s">
        <v>800</v>
      </c>
      <c r="M77" s="66">
        <v>6</v>
      </c>
    </row>
    <row r="78" spans="1:13" x14ac:dyDescent="0.25">
      <c r="A78" s="51">
        <v>8</v>
      </c>
      <c r="B78" s="51" t="s">
        <v>801</v>
      </c>
      <c r="C78" s="52" t="s">
        <v>193</v>
      </c>
      <c r="D78" s="52" t="s">
        <v>17</v>
      </c>
      <c r="E78" s="52" t="s">
        <v>192</v>
      </c>
      <c r="F78" s="52" t="s">
        <v>15</v>
      </c>
      <c r="G78" s="55" t="s">
        <v>694</v>
      </c>
      <c r="H78" s="55" t="s">
        <v>575</v>
      </c>
      <c r="I78" s="55" t="s">
        <v>802</v>
      </c>
      <c r="J78" s="55" t="s">
        <v>803</v>
      </c>
      <c r="K78" s="53" t="s">
        <v>427</v>
      </c>
      <c r="L78" s="54" t="s">
        <v>804</v>
      </c>
      <c r="M78" s="67">
        <v>4</v>
      </c>
    </row>
    <row r="79" spans="1:13" x14ac:dyDescent="0.25">
      <c r="A79" s="62">
        <v>9</v>
      </c>
      <c r="B79" s="62" t="s">
        <v>805</v>
      </c>
      <c r="C79" s="63" t="s">
        <v>259</v>
      </c>
      <c r="D79" s="63" t="s">
        <v>17</v>
      </c>
      <c r="E79" s="63" t="s">
        <v>260</v>
      </c>
      <c r="F79" s="63" t="s">
        <v>128</v>
      </c>
      <c r="G79" s="62" t="s">
        <v>806</v>
      </c>
      <c r="H79" s="62" t="s">
        <v>807</v>
      </c>
      <c r="I79" s="62" t="s">
        <v>808</v>
      </c>
      <c r="J79" s="62" t="s">
        <v>809</v>
      </c>
      <c r="K79" s="64" t="s">
        <v>427</v>
      </c>
      <c r="L79" s="65" t="s">
        <v>810</v>
      </c>
      <c r="M79" s="66">
        <v>2</v>
      </c>
    </row>
    <row r="80" spans="1:13" x14ac:dyDescent="0.25">
      <c r="A80" s="51">
        <v>10</v>
      </c>
      <c r="B80" s="51" t="s">
        <v>811</v>
      </c>
      <c r="C80" s="52" t="s">
        <v>396</v>
      </c>
      <c r="D80" s="52" t="s">
        <v>79</v>
      </c>
      <c r="E80" s="52" t="s">
        <v>35</v>
      </c>
      <c r="F80" s="52" t="s">
        <v>39</v>
      </c>
      <c r="G80" s="55" t="s">
        <v>812</v>
      </c>
      <c r="H80" s="55" t="s">
        <v>718</v>
      </c>
      <c r="I80" s="55" t="s">
        <v>813</v>
      </c>
      <c r="J80" s="55" t="s">
        <v>814</v>
      </c>
      <c r="K80" s="53" t="s">
        <v>427</v>
      </c>
      <c r="L80" s="54" t="s">
        <v>815</v>
      </c>
      <c r="M80" s="67">
        <v>1</v>
      </c>
    </row>
    <row r="81" spans="1:13" x14ac:dyDescent="0.25">
      <c r="A81" s="62">
        <v>11</v>
      </c>
      <c r="B81" s="62" t="s">
        <v>816</v>
      </c>
      <c r="C81" s="63" t="s">
        <v>371</v>
      </c>
      <c r="D81" s="63" t="s">
        <v>17</v>
      </c>
      <c r="E81" s="63" t="s">
        <v>34</v>
      </c>
      <c r="F81" s="63" t="s">
        <v>128</v>
      </c>
      <c r="G81" s="62" t="s">
        <v>542</v>
      </c>
      <c r="H81" s="62" t="s">
        <v>525</v>
      </c>
      <c r="I81" s="62" t="s">
        <v>817</v>
      </c>
      <c r="J81" s="62" t="s">
        <v>818</v>
      </c>
      <c r="K81" s="64" t="s">
        <v>490</v>
      </c>
      <c r="L81" s="65" t="s">
        <v>819</v>
      </c>
    </row>
    <row r="82" spans="1:13" x14ac:dyDescent="0.25">
      <c r="A82" s="51">
        <v>12</v>
      </c>
      <c r="B82" s="51" t="s">
        <v>820</v>
      </c>
      <c r="C82" s="52" t="s">
        <v>403</v>
      </c>
      <c r="D82" s="52" t="s">
        <v>17</v>
      </c>
      <c r="E82" s="52" t="s">
        <v>110</v>
      </c>
      <c r="F82" s="52" t="s">
        <v>15</v>
      </c>
      <c r="G82" s="55" t="s">
        <v>821</v>
      </c>
      <c r="H82" s="55" t="s">
        <v>822</v>
      </c>
      <c r="I82" s="55" t="s">
        <v>730</v>
      </c>
      <c r="J82" s="55" t="s">
        <v>823</v>
      </c>
      <c r="K82" s="53" t="s">
        <v>427</v>
      </c>
      <c r="L82" s="54" t="s">
        <v>824</v>
      </c>
    </row>
    <row r="83" spans="1:13" x14ac:dyDescent="0.25">
      <c r="A83" s="62">
        <v>13</v>
      </c>
      <c r="B83" s="62" t="s">
        <v>825</v>
      </c>
      <c r="C83" s="63" t="s">
        <v>281</v>
      </c>
      <c r="D83" s="63" t="s">
        <v>17</v>
      </c>
      <c r="E83" s="63" t="s">
        <v>26</v>
      </c>
      <c r="F83" s="63" t="s">
        <v>128</v>
      </c>
      <c r="G83" s="62" t="s">
        <v>502</v>
      </c>
      <c r="H83" s="62" t="s">
        <v>826</v>
      </c>
      <c r="I83" s="62" t="s">
        <v>827</v>
      </c>
      <c r="J83" s="62" t="s">
        <v>828</v>
      </c>
      <c r="K83" s="64" t="s">
        <v>427</v>
      </c>
      <c r="L83" s="65" t="s">
        <v>829</v>
      </c>
    </row>
    <row r="84" spans="1:13" x14ac:dyDescent="0.25">
      <c r="A84" s="51">
        <v>14</v>
      </c>
      <c r="B84" s="51" t="s">
        <v>830</v>
      </c>
      <c r="C84" s="52" t="s">
        <v>391</v>
      </c>
      <c r="D84" s="52" t="s">
        <v>17</v>
      </c>
      <c r="E84" s="52" t="s">
        <v>163</v>
      </c>
      <c r="F84" s="52" t="s">
        <v>146</v>
      </c>
      <c r="G84" s="55" t="s">
        <v>831</v>
      </c>
      <c r="H84" s="55" t="s">
        <v>832</v>
      </c>
      <c r="I84" s="55" t="s">
        <v>833</v>
      </c>
      <c r="J84" s="55" t="s">
        <v>834</v>
      </c>
      <c r="K84" s="53" t="s">
        <v>427</v>
      </c>
      <c r="L84" s="54" t="s">
        <v>835</v>
      </c>
    </row>
    <row r="85" spans="1:13" x14ac:dyDescent="0.25">
      <c r="A85" s="62">
        <v>15</v>
      </c>
      <c r="B85" s="62" t="s">
        <v>836</v>
      </c>
      <c r="C85" s="63" t="s">
        <v>133</v>
      </c>
      <c r="D85" s="63" t="s">
        <v>17</v>
      </c>
      <c r="E85" s="63" t="s">
        <v>35</v>
      </c>
      <c r="F85" s="63" t="s">
        <v>128</v>
      </c>
      <c r="G85" s="62" t="s">
        <v>837</v>
      </c>
      <c r="H85" s="62" t="s">
        <v>838</v>
      </c>
      <c r="I85" s="62" t="s">
        <v>839</v>
      </c>
      <c r="J85" s="62" t="s">
        <v>759</v>
      </c>
      <c r="K85" s="64" t="s">
        <v>740</v>
      </c>
      <c r="L85" s="65" t="s">
        <v>840</v>
      </c>
    </row>
    <row r="86" spans="1:13" x14ac:dyDescent="0.25">
      <c r="A86" s="51">
        <v>16</v>
      </c>
      <c r="B86" s="51" t="s">
        <v>841</v>
      </c>
      <c r="C86" s="52" t="s">
        <v>380</v>
      </c>
      <c r="D86" s="52" t="s">
        <v>17</v>
      </c>
      <c r="E86" s="52" t="s">
        <v>34</v>
      </c>
      <c r="F86" s="52" t="s">
        <v>21</v>
      </c>
      <c r="G86" s="55" t="s">
        <v>842</v>
      </c>
      <c r="H86" s="55" t="s">
        <v>843</v>
      </c>
      <c r="I86" s="55" t="s">
        <v>844</v>
      </c>
      <c r="J86" s="55" t="s">
        <v>845</v>
      </c>
      <c r="K86" s="53" t="s">
        <v>427</v>
      </c>
      <c r="L86" s="54" t="s">
        <v>846</v>
      </c>
    </row>
    <row r="87" spans="1:13" x14ac:dyDescent="0.25">
      <c r="A87" s="62">
        <v>17</v>
      </c>
      <c r="B87" s="62" t="s">
        <v>847</v>
      </c>
      <c r="C87" s="63" t="s">
        <v>420</v>
      </c>
      <c r="D87" s="63" t="s">
        <v>87</v>
      </c>
      <c r="E87" s="63" t="s">
        <v>212</v>
      </c>
      <c r="F87" s="63" t="s">
        <v>421</v>
      </c>
      <c r="G87" s="62" t="s">
        <v>848</v>
      </c>
      <c r="H87" s="64" t="s">
        <v>849</v>
      </c>
      <c r="I87" s="64" t="s">
        <v>850</v>
      </c>
      <c r="J87" s="64" t="s">
        <v>851</v>
      </c>
      <c r="K87" s="64" t="s">
        <v>497</v>
      </c>
      <c r="L87" s="65" t="s">
        <v>852</v>
      </c>
    </row>
    <row r="88" spans="1:13" x14ac:dyDescent="0.25">
      <c r="A88" s="211" t="s">
        <v>362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</row>
    <row r="89" spans="1:13" x14ac:dyDescent="0.25">
      <c r="A89" s="58" t="s">
        <v>340</v>
      </c>
      <c r="B89" s="58" t="s">
        <v>341</v>
      </c>
      <c r="C89" s="59" t="s">
        <v>0</v>
      </c>
      <c r="D89" s="59" t="s">
        <v>1</v>
      </c>
      <c r="E89" s="59" t="s">
        <v>342</v>
      </c>
      <c r="F89" s="59" t="s">
        <v>3</v>
      </c>
      <c r="G89" s="60" t="s">
        <v>343</v>
      </c>
      <c r="H89" s="60" t="s">
        <v>344</v>
      </c>
      <c r="I89" s="60" t="s">
        <v>345</v>
      </c>
      <c r="J89" s="60" t="s">
        <v>425</v>
      </c>
      <c r="K89" s="61" t="s">
        <v>346</v>
      </c>
      <c r="L89" s="60" t="s">
        <v>347</v>
      </c>
      <c r="M89" s="6" t="s">
        <v>366</v>
      </c>
    </row>
    <row r="90" spans="1:13" x14ac:dyDescent="0.25">
      <c r="A90" s="62">
        <v>1</v>
      </c>
      <c r="B90" s="62" t="s">
        <v>853</v>
      </c>
      <c r="C90" s="63" t="s">
        <v>22</v>
      </c>
      <c r="D90" s="63" t="s">
        <v>20</v>
      </c>
      <c r="E90" s="63" t="s">
        <v>171</v>
      </c>
      <c r="F90" s="63" t="s">
        <v>11</v>
      </c>
      <c r="G90" s="62" t="s">
        <v>854</v>
      </c>
      <c r="H90" s="62" t="s">
        <v>855</v>
      </c>
      <c r="I90" s="62" t="s">
        <v>554</v>
      </c>
      <c r="J90" s="62" t="s">
        <v>856</v>
      </c>
      <c r="K90" s="64" t="s">
        <v>427</v>
      </c>
      <c r="L90" s="65" t="s">
        <v>857</v>
      </c>
      <c r="M90" s="66">
        <v>25</v>
      </c>
    </row>
    <row r="91" spans="1:13" x14ac:dyDescent="0.25">
      <c r="A91" s="51">
        <v>2</v>
      </c>
      <c r="B91" s="51" t="s">
        <v>858</v>
      </c>
      <c r="C91" s="52" t="s">
        <v>265</v>
      </c>
      <c r="D91" s="52" t="s">
        <v>17</v>
      </c>
      <c r="E91" s="52" t="s">
        <v>270</v>
      </c>
      <c r="F91" s="52" t="s">
        <v>11</v>
      </c>
      <c r="G91" s="55" t="s">
        <v>859</v>
      </c>
      <c r="H91" s="55" t="s">
        <v>584</v>
      </c>
      <c r="I91" s="55" t="s">
        <v>860</v>
      </c>
      <c r="J91" s="55" t="s">
        <v>861</v>
      </c>
      <c r="K91" s="53" t="s">
        <v>427</v>
      </c>
      <c r="L91" s="54" t="s">
        <v>1055</v>
      </c>
      <c r="M91" s="67">
        <v>18</v>
      </c>
    </row>
    <row r="92" spans="1:13" x14ac:dyDescent="0.25">
      <c r="A92" s="62">
        <v>3</v>
      </c>
      <c r="B92" s="62" t="s">
        <v>863</v>
      </c>
      <c r="C92" s="63" t="s">
        <v>9</v>
      </c>
      <c r="D92" s="63" t="s">
        <v>87</v>
      </c>
      <c r="E92" s="63" t="s">
        <v>10</v>
      </c>
      <c r="F92" s="63" t="s">
        <v>11</v>
      </c>
      <c r="G92" s="62" t="s">
        <v>663</v>
      </c>
      <c r="H92" s="62" t="s">
        <v>578</v>
      </c>
      <c r="I92" s="62" t="s">
        <v>595</v>
      </c>
      <c r="J92" s="62" t="s">
        <v>783</v>
      </c>
      <c r="K92" s="64" t="s">
        <v>427</v>
      </c>
      <c r="L92" s="65" t="s">
        <v>1056</v>
      </c>
      <c r="M92" s="66">
        <v>15</v>
      </c>
    </row>
    <row r="93" spans="1:13" x14ac:dyDescent="0.25">
      <c r="A93" s="51">
        <v>4</v>
      </c>
      <c r="B93" s="51" t="s">
        <v>864</v>
      </c>
      <c r="C93" s="52" t="s">
        <v>82</v>
      </c>
      <c r="D93" s="52" t="s">
        <v>17</v>
      </c>
      <c r="E93" s="52" t="s">
        <v>10</v>
      </c>
      <c r="F93" s="52" t="s">
        <v>11</v>
      </c>
      <c r="G93" s="55" t="s">
        <v>447</v>
      </c>
      <c r="H93" s="55" t="s">
        <v>865</v>
      </c>
      <c r="I93" s="55" t="s">
        <v>866</v>
      </c>
      <c r="J93" s="55" t="s">
        <v>867</v>
      </c>
      <c r="K93" s="53" t="s">
        <v>490</v>
      </c>
      <c r="L93" s="54" t="s">
        <v>868</v>
      </c>
      <c r="M93" s="67">
        <v>12</v>
      </c>
    </row>
    <row r="94" spans="1:13" x14ac:dyDescent="0.25">
      <c r="A94" s="62">
        <v>5</v>
      </c>
      <c r="B94" s="62" t="s">
        <v>702</v>
      </c>
      <c r="C94" s="63" t="s">
        <v>407</v>
      </c>
      <c r="D94" s="63" t="s">
        <v>17</v>
      </c>
      <c r="E94" s="63" t="s">
        <v>58</v>
      </c>
      <c r="F94" s="63" t="s">
        <v>128</v>
      </c>
      <c r="G94" s="62" t="s">
        <v>475</v>
      </c>
      <c r="H94" s="62" t="s">
        <v>703</v>
      </c>
      <c r="I94" s="62" t="s">
        <v>704</v>
      </c>
      <c r="J94" s="62" t="s">
        <v>705</v>
      </c>
      <c r="K94" s="64" t="s">
        <v>427</v>
      </c>
      <c r="L94" s="65" t="s">
        <v>706</v>
      </c>
      <c r="M94" s="66">
        <v>10</v>
      </c>
    </row>
    <row r="95" spans="1:13" x14ac:dyDescent="0.25">
      <c r="A95" s="51">
        <v>6</v>
      </c>
      <c r="B95" s="51" t="s">
        <v>869</v>
      </c>
      <c r="C95" s="52" t="s">
        <v>174</v>
      </c>
      <c r="D95" s="52" t="s">
        <v>17</v>
      </c>
      <c r="E95" s="52" t="s">
        <v>10</v>
      </c>
      <c r="F95" s="52" t="s">
        <v>11</v>
      </c>
      <c r="G95" s="51" t="s">
        <v>870</v>
      </c>
      <c r="H95" s="51" t="s">
        <v>871</v>
      </c>
      <c r="I95" s="51" t="s">
        <v>621</v>
      </c>
      <c r="J95" s="51" t="s">
        <v>837</v>
      </c>
      <c r="K95" s="53" t="s">
        <v>427</v>
      </c>
      <c r="L95" s="54" t="s">
        <v>872</v>
      </c>
      <c r="M95" s="67">
        <v>8</v>
      </c>
    </row>
    <row r="96" spans="1:13" x14ac:dyDescent="0.25">
      <c r="A96" s="62">
        <v>7</v>
      </c>
      <c r="B96" s="51" t="s">
        <v>873</v>
      </c>
      <c r="C96" s="52" t="s">
        <v>330</v>
      </c>
      <c r="D96" s="52" t="s">
        <v>17</v>
      </c>
      <c r="E96" s="52" t="s">
        <v>224</v>
      </c>
      <c r="F96" s="52" t="s">
        <v>331</v>
      </c>
      <c r="G96" s="55" t="s">
        <v>874</v>
      </c>
      <c r="H96" s="55" t="s">
        <v>875</v>
      </c>
      <c r="I96" s="55" t="s">
        <v>876</v>
      </c>
      <c r="J96" s="55" t="s">
        <v>877</v>
      </c>
      <c r="K96" s="53" t="s">
        <v>427</v>
      </c>
      <c r="L96" s="54" t="s">
        <v>878</v>
      </c>
      <c r="M96" s="66">
        <v>6</v>
      </c>
    </row>
    <row r="97" spans="1:13" x14ac:dyDescent="0.25">
      <c r="A97" s="51">
        <v>8</v>
      </c>
      <c r="B97" s="51" t="s">
        <v>879</v>
      </c>
      <c r="C97" s="52" t="s">
        <v>254</v>
      </c>
      <c r="D97" s="52" t="s">
        <v>17</v>
      </c>
      <c r="E97" s="52" t="s">
        <v>255</v>
      </c>
      <c r="F97" s="52" t="s">
        <v>7</v>
      </c>
      <c r="G97" s="51" t="s">
        <v>880</v>
      </c>
      <c r="H97" s="51" t="s">
        <v>881</v>
      </c>
      <c r="I97" s="51" t="s">
        <v>882</v>
      </c>
      <c r="J97" s="53" t="s">
        <v>883</v>
      </c>
      <c r="K97" s="53" t="s">
        <v>427</v>
      </c>
      <c r="L97" s="54" t="s">
        <v>884</v>
      </c>
      <c r="M97" s="67">
        <v>4</v>
      </c>
    </row>
    <row r="98" spans="1:13" x14ac:dyDescent="0.25">
      <c r="A98" s="62">
        <v>9</v>
      </c>
      <c r="B98" s="51" t="s">
        <v>885</v>
      </c>
      <c r="C98" s="52" t="s">
        <v>337</v>
      </c>
      <c r="D98" s="52" t="s">
        <v>17</v>
      </c>
      <c r="E98" s="52" t="s">
        <v>338</v>
      </c>
      <c r="F98" s="52" t="s">
        <v>11</v>
      </c>
      <c r="G98" s="55" t="s">
        <v>559</v>
      </c>
      <c r="H98" s="55" t="s">
        <v>880</v>
      </c>
      <c r="I98" s="55" t="s">
        <v>606</v>
      </c>
      <c r="J98" s="53" t="s">
        <v>883</v>
      </c>
      <c r="K98" s="53" t="s">
        <v>497</v>
      </c>
      <c r="L98" s="54" t="s">
        <v>1054</v>
      </c>
      <c r="M98" s="66">
        <v>2</v>
      </c>
    </row>
    <row r="99" spans="1:13" x14ac:dyDescent="0.25">
      <c r="A99" s="51">
        <v>10</v>
      </c>
      <c r="B99" s="51" t="s">
        <v>886</v>
      </c>
      <c r="C99" s="52" t="s">
        <v>374</v>
      </c>
      <c r="D99" s="52" t="s">
        <v>17</v>
      </c>
      <c r="E99" s="52" t="s">
        <v>375</v>
      </c>
      <c r="F99" s="52" t="s">
        <v>390</v>
      </c>
      <c r="G99" s="51" t="s">
        <v>837</v>
      </c>
      <c r="H99" s="51" t="s">
        <v>887</v>
      </c>
      <c r="I99" s="51" t="s">
        <v>888</v>
      </c>
      <c r="J99" s="51" t="s">
        <v>889</v>
      </c>
      <c r="K99" s="53" t="s">
        <v>427</v>
      </c>
      <c r="L99" s="54" t="s">
        <v>890</v>
      </c>
      <c r="M99" s="67">
        <v>1</v>
      </c>
    </row>
    <row r="100" spans="1:13" x14ac:dyDescent="0.25">
      <c r="A100" s="62">
        <v>11</v>
      </c>
      <c r="B100" s="51" t="s">
        <v>891</v>
      </c>
      <c r="C100" s="52" t="s">
        <v>381</v>
      </c>
      <c r="D100" s="52" t="s">
        <v>17</v>
      </c>
      <c r="E100" s="52" t="s">
        <v>382</v>
      </c>
      <c r="F100" s="52" t="s">
        <v>383</v>
      </c>
      <c r="G100" s="55" t="s">
        <v>892</v>
      </c>
      <c r="H100" s="55" t="s">
        <v>893</v>
      </c>
      <c r="I100" s="55" t="s">
        <v>894</v>
      </c>
      <c r="J100" s="55" t="s">
        <v>895</v>
      </c>
      <c r="K100" s="53" t="s">
        <v>427</v>
      </c>
      <c r="L100" s="54" t="s">
        <v>896</v>
      </c>
    </row>
    <row r="101" spans="1:13" x14ac:dyDescent="0.25">
      <c r="A101" s="51">
        <v>12</v>
      </c>
      <c r="B101" s="51" t="s">
        <v>897</v>
      </c>
      <c r="C101" s="52" t="s">
        <v>223</v>
      </c>
      <c r="D101" s="52" t="s">
        <v>17</v>
      </c>
      <c r="E101" s="52" t="s">
        <v>224</v>
      </c>
      <c r="F101" s="52" t="s">
        <v>39</v>
      </c>
      <c r="G101" s="51" t="s">
        <v>898</v>
      </c>
      <c r="H101" s="51" t="s">
        <v>899</v>
      </c>
      <c r="I101" s="51" t="s">
        <v>900</v>
      </c>
      <c r="J101" s="53" t="s">
        <v>883</v>
      </c>
      <c r="K101" s="53" t="s">
        <v>490</v>
      </c>
      <c r="L101" s="54" t="s">
        <v>901</v>
      </c>
    </row>
    <row r="102" spans="1:13" x14ac:dyDescent="0.25">
      <c r="A102" s="62">
        <v>13</v>
      </c>
      <c r="B102" s="51" t="s">
        <v>902</v>
      </c>
      <c r="C102" s="52" t="s">
        <v>142</v>
      </c>
      <c r="D102" s="52" t="s">
        <v>17</v>
      </c>
      <c r="E102" s="52" t="s">
        <v>143</v>
      </c>
      <c r="F102" s="52" t="s">
        <v>144</v>
      </c>
      <c r="G102" s="55" t="s">
        <v>903</v>
      </c>
      <c r="H102" s="55" t="s">
        <v>904</v>
      </c>
      <c r="I102" s="55" t="s">
        <v>903</v>
      </c>
      <c r="J102" s="55" t="s">
        <v>905</v>
      </c>
      <c r="K102" s="53" t="s">
        <v>427</v>
      </c>
      <c r="L102" s="54" t="s">
        <v>906</v>
      </c>
    </row>
    <row r="103" spans="1:13" x14ac:dyDescent="0.25">
      <c r="A103" s="211" t="s">
        <v>363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</row>
    <row r="104" spans="1:13" x14ac:dyDescent="0.25">
      <c r="A104" s="58" t="s">
        <v>340</v>
      </c>
      <c r="B104" s="58" t="s">
        <v>341</v>
      </c>
      <c r="C104" s="59" t="s">
        <v>0</v>
      </c>
      <c r="D104" s="59" t="s">
        <v>1</v>
      </c>
      <c r="E104" s="59" t="s">
        <v>342</v>
      </c>
      <c r="F104" s="59" t="s">
        <v>3</v>
      </c>
      <c r="G104" s="60" t="s">
        <v>343</v>
      </c>
      <c r="H104" s="60" t="s">
        <v>344</v>
      </c>
      <c r="I104" s="60" t="s">
        <v>345</v>
      </c>
      <c r="J104" s="60" t="s">
        <v>425</v>
      </c>
      <c r="K104" s="61" t="s">
        <v>346</v>
      </c>
      <c r="L104" s="60" t="s">
        <v>347</v>
      </c>
      <c r="M104" s="6" t="s">
        <v>366</v>
      </c>
    </row>
    <row r="105" spans="1:13" x14ac:dyDescent="0.25">
      <c r="A105" s="62">
        <v>1</v>
      </c>
      <c r="B105" s="62" t="s">
        <v>907</v>
      </c>
      <c r="C105" s="63" t="s">
        <v>311</v>
      </c>
      <c r="D105" s="63" t="s">
        <v>17</v>
      </c>
      <c r="E105" s="63" t="s">
        <v>312</v>
      </c>
      <c r="F105" s="63" t="s">
        <v>11</v>
      </c>
      <c r="G105" s="62" t="s">
        <v>684</v>
      </c>
      <c r="H105" s="62" t="s">
        <v>908</v>
      </c>
      <c r="I105" s="62" t="s">
        <v>581</v>
      </c>
      <c r="J105" s="62" t="s">
        <v>590</v>
      </c>
      <c r="K105" s="64" t="s">
        <v>490</v>
      </c>
      <c r="L105" s="65" t="s">
        <v>909</v>
      </c>
      <c r="M105" s="66">
        <v>25</v>
      </c>
    </row>
    <row r="106" spans="1:13" x14ac:dyDescent="0.25">
      <c r="A106" s="51">
        <v>2</v>
      </c>
      <c r="B106" s="51" t="s">
        <v>910</v>
      </c>
      <c r="C106" s="52" t="s">
        <v>277</v>
      </c>
      <c r="D106" s="52" t="s">
        <v>17</v>
      </c>
      <c r="E106" s="52" t="s">
        <v>278</v>
      </c>
      <c r="F106" s="52" t="s">
        <v>11</v>
      </c>
      <c r="G106" s="55" t="s">
        <v>578</v>
      </c>
      <c r="H106" s="55" t="s">
        <v>911</v>
      </c>
      <c r="I106" s="55" t="s">
        <v>797</v>
      </c>
      <c r="J106" s="55" t="s">
        <v>912</v>
      </c>
      <c r="K106" s="53" t="s">
        <v>913</v>
      </c>
      <c r="L106" s="54" t="s">
        <v>914</v>
      </c>
      <c r="M106" s="67">
        <v>18</v>
      </c>
    </row>
    <row r="107" spans="1:13" x14ac:dyDescent="0.25">
      <c r="A107" s="62">
        <v>3</v>
      </c>
      <c r="B107" s="62" t="s">
        <v>915</v>
      </c>
      <c r="C107" s="63" t="s">
        <v>215</v>
      </c>
      <c r="D107" s="63" t="s">
        <v>17</v>
      </c>
      <c r="E107" s="63" t="s">
        <v>216</v>
      </c>
      <c r="F107" s="63" t="s">
        <v>155</v>
      </c>
      <c r="G107" s="62" t="s">
        <v>916</v>
      </c>
      <c r="H107" s="62" t="s">
        <v>592</v>
      </c>
      <c r="I107" s="62" t="s">
        <v>917</v>
      </c>
      <c r="J107" s="62" t="s">
        <v>602</v>
      </c>
      <c r="K107" s="64" t="s">
        <v>427</v>
      </c>
      <c r="L107" s="65" t="s">
        <v>918</v>
      </c>
      <c r="M107" s="66">
        <v>15</v>
      </c>
    </row>
    <row r="108" spans="1:13" x14ac:dyDescent="0.25">
      <c r="A108" s="51">
        <v>4</v>
      </c>
      <c r="B108" s="51" t="s">
        <v>919</v>
      </c>
      <c r="C108" s="52" t="s">
        <v>76</v>
      </c>
      <c r="D108" s="52" t="s">
        <v>17</v>
      </c>
      <c r="E108" s="52" t="s">
        <v>77</v>
      </c>
      <c r="F108" s="52" t="s">
        <v>275</v>
      </c>
      <c r="G108" s="55" t="s">
        <v>920</v>
      </c>
      <c r="H108" s="55" t="s">
        <v>921</v>
      </c>
      <c r="I108" s="55" t="s">
        <v>922</v>
      </c>
      <c r="J108" s="55" t="s">
        <v>524</v>
      </c>
      <c r="K108" s="53" t="s">
        <v>427</v>
      </c>
      <c r="L108" s="54" t="s">
        <v>923</v>
      </c>
      <c r="M108" s="67">
        <v>12</v>
      </c>
    </row>
    <row r="109" spans="1:13" x14ac:dyDescent="0.25">
      <c r="A109" s="62">
        <v>5</v>
      </c>
      <c r="B109" s="62" t="s">
        <v>924</v>
      </c>
      <c r="C109" s="63" t="s">
        <v>160</v>
      </c>
      <c r="D109" s="63" t="s">
        <v>87</v>
      </c>
      <c r="E109" s="63" t="s">
        <v>161</v>
      </c>
      <c r="F109" s="63" t="s">
        <v>155</v>
      </c>
      <c r="G109" s="62" t="s">
        <v>917</v>
      </c>
      <c r="H109" s="62" t="s">
        <v>710</v>
      </c>
      <c r="I109" s="62" t="s">
        <v>876</v>
      </c>
      <c r="J109" s="62" t="s">
        <v>925</v>
      </c>
      <c r="K109" s="64" t="s">
        <v>427</v>
      </c>
      <c r="L109" s="65" t="s">
        <v>926</v>
      </c>
      <c r="M109" s="66">
        <v>10</v>
      </c>
    </row>
    <row r="110" spans="1:13" x14ac:dyDescent="0.25">
      <c r="A110" s="51">
        <v>6</v>
      </c>
      <c r="B110" s="51" t="s">
        <v>927</v>
      </c>
      <c r="C110" s="52" t="s">
        <v>41</v>
      </c>
      <c r="D110" s="52" t="s">
        <v>87</v>
      </c>
      <c r="E110" s="52" t="s">
        <v>42</v>
      </c>
      <c r="F110" s="52" t="s">
        <v>43</v>
      </c>
      <c r="G110" s="55" t="s">
        <v>705</v>
      </c>
      <c r="H110" s="55" t="s">
        <v>928</v>
      </c>
      <c r="I110" s="55" t="s">
        <v>929</v>
      </c>
      <c r="J110" s="55" t="s">
        <v>808</v>
      </c>
      <c r="K110" s="53" t="s">
        <v>427</v>
      </c>
      <c r="L110" s="54" t="s">
        <v>930</v>
      </c>
      <c r="M110" s="67">
        <v>8</v>
      </c>
    </row>
    <row r="111" spans="1:13" x14ac:dyDescent="0.25">
      <c r="A111" s="62">
        <v>7</v>
      </c>
      <c r="B111" s="62" t="s">
        <v>931</v>
      </c>
      <c r="C111" s="63" t="s">
        <v>932</v>
      </c>
      <c r="D111" s="63" t="s">
        <v>17</v>
      </c>
      <c r="E111" s="63" t="s">
        <v>161</v>
      </c>
      <c r="F111" s="63" t="s">
        <v>933</v>
      </c>
      <c r="G111" s="62" t="s">
        <v>934</v>
      </c>
      <c r="H111" s="62" t="s">
        <v>935</v>
      </c>
      <c r="I111" s="62" t="s">
        <v>936</v>
      </c>
      <c r="J111" s="62" t="s">
        <v>937</v>
      </c>
      <c r="K111" s="64" t="s">
        <v>497</v>
      </c>
      <c r="L111" s="65" t="s">
        <v>938</v>
      </c>
      <c r="M111" s="66">
        <v>6</v>
      </c>
    </row>
    <row r="112" spans="1:13" x14ac:dyDescent="0.25">
      <c r="A112" s="51">
        <v>8</v>
      </c>
      <c r="B112" s="51" t="s">
        <v>939</v>
      </c>
      <c r="C112" s="52" t="s">
        <v>398</v>
      </c>
      <c r="D112" s="52" t="s">
        <v>17</v>
      </c>
      <c r="E112" s="52" t="s">
        <v>399</v>
      </c>
      <c r="F112" s="52" t="s">
        <v>400</v>
      </c>
      <c r="G112" s="55" t="s">
        <v>940</v>
      </c>
      <c r="H112" s="55" t="s">
        <v>941</v>
      </c>
      <c r="I112" s="55" t="s">
        <v>942</v>
      </c>
      <c r="J112" s="55" t="s">
        <v>943</v>
      </c>
      <c r="K112" s="53" t="s">
        <v>427</v>
      </c>
      <c r="L112" s="54" t="s">
        <v>944</v>
      </c>
      <c r="M112" s="67">
        <v>4</v>
      </c>
    </row>
    <row r="113" spans="1:13" x14ac:dyDescent="0.25">
      <c r="A113" s="211" t="s">
        <v>364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</row>
    <row r="114" spans="1:13" x14ac:dyDescent="0.25">
      <c r="A114" s="58" t="s">
        <v>340</v>
      </c>
      <c r="B114" s="58" t="s">
        <v>341</v>
      </c>
      <c r="C114" s="59" t="s">
        <v>0</v>
      </c>
      <c r="D114" s="59" t="s">
        <v>1</v>
      </c>
      <c r="E114" s="59" t="s">
        <v>342</v>
      </c>
      <c r="F114" s="59" t="s">
        <v>3</v>
      </c>
      <c r="G114" s="60" t="s">
        <v>343</v>
      </c>
      <c r="H114" s="60" t="s">
        <v>344</v>
      </c>
      <c r="I114" s="60" t="s">
        <v>345</v>
      </c>
      <c r="J114" s="60" t="s">
        <v>425</v>
      </c>
      <c r="K114" s="61" t="s">
        <v>346</v>
      </c>
      <c r="L114" s="60" t="s">
        <v>347</v>
      </c>
      <c r="M114" s="6" t="s">
        <v>366</v>
      </c>
    </row>
    <row r="115" spans="1:13" x14ac:dyDescent="0.25">
      <c r="A115" s="62">
        <v>1</v>
      </c>
      <c r="B115" s="62" t="s">
        <v>945</v>
      </c>
      <c r="C115" s="63" t="s">
        <v>238</v>
      </c>
      <c r="D115" s="63" t="s">
        <v>17</v>
      </c>
      <c r="E115" s="52" t="s">
        <v>35</v>
      </c>
      <c r="F115" s="63" t="s">
        <v>237</v>
      </c>
      <c r="G115" s="62" t="s">
        <v>946</v>
      </c>
      <c r="H115" s="62" t="s">
        <v>947</v>
      </c>
      <c r="I115" s="62" t="s">
        <v>948</v>
      </c>
      <c r="J115" s="62" t="s">
        <v>949</v>
      </c>
      <c r="K115" s="64" t="s">
        <v>427</v>
      </c>
      <c r="L115" s="65" t="s">
        <v>950</v>
      </c>
      <c r="M115" s="66">
        <v>25</v>
      </c>
    </row>
    <row r="116" spans="1:13" x14ac:dyDescent="0.25">
      <c r="A116" s="51">
        <v>2</v>
      </c>
      <c r="B116" s="51" t="s">
        <v>951</v>
      </c>
      <c r="C116" s="52" t="s">
        <v>130</v>
      </c>
      <c r="D116" s="52" t="s">
        <v>17</v>
      </c>
      <c r="E116" s="52" t="s">
        <v>92</v>
      </c>
      <c r="F116" s="52" t="s">
        <v>36</v>
      </c>
      <c r="G116" s="55" t="s">
        <v>952</v>
      </c>
      <c r="H116" s="55" t="s">
        <v>953</v>
      </c>
      <c r="I116" s="55" t="s">
        <v>954</v>
      </c>
      <c r="J116" s="55" t="s">
        <v>955</v>
      </c>
      <c r="K116" s="53" t="s">
        <v>427</v>
      </c>
      <c r="L116" s="54" t="s">
        <v>956</v>
      </c>
      <c r="M116" s="67">
        <v>18</v>
      </c>
    </row>
    <row r="117" spans="1:13" x14ac:dyDescent="0.25">
      <c r="A117" s="62">
        <v>3</v>
      </c>
      <c r="B117" s="62" t="s">
        <v>957</v>
      </c>
      <c r="C117" s="63" t="s">
        <v>33</v>
      </c>
      <c r="D117" s="63" t="s">
        <v>17</v>
      </c>
      <c r="E117" s="63" t="s">
        <v>34</v>
      </c>
      <c r="F117" s="63" t="s">
        <v>40</v>
      </c>
      <c r="G117" s="62" t="s">
        <v>958</v>
      </c>
      <c r="H117" s="62" t="s">
        <v>959</v>
      </c>
      <c r="I117" s="62" t="s">
        <v>960</v>
      </c>
      <c r="J117" s="62" t="s">
        <v>961</v>
      </c>
      <c r="K117" s="64" t="s">
        <v>427</v>
      </c>
      <c r="L117" s="65" t="s">
        <v>962</v>
      </c>
      <c r="M117" s="66">
        <v>15</v>
      </c>
    </row>
    <row r="118" spans="1:13" x14ac:dyDescent="0.25">
      <c r="A118" s="51">
        <v>4</v>
      </c>
      <c r="B118" s="51" t="s">
        <v>963</v>
      </c>
      <c r="C118" s="52" t="s">
        <v>373</v>
      </c>
      <c r="D118" s="52" t="s">
        <v>17</v>
      </c>
      <c r="E118" s="52" t="s">
        <v>49</v>
      </c>
      <c r="F118" s="19" t="s">
        <v>1059</v>
      </c>
      <c r="G118" s="55" t="s">
        <v>964</v>
      </c>
      <c r="H118" s="55" t="s">
        <v>965</v>
      </c>
      <c r="I118" s="55" t="s">
        <v>966</v>
      </c>
      <c r="J118" s="55" t="s">
        <v>967</v>
      </c>
      <c r="K118" s="53" t="s">
        <v>427</v>
      </c>
      <c r="L118" s="54" t="s">
        <v>968</v>
      </c>
      <c r="M118" s="67">
        <v>12</v>
      </c>
    </row>
    <row r="119" spans="1:13" x14ac:dyDescent="0.25">
      <c r="A119" s="62">
        <v>5</v>
      </c>
      <c r="B119" s="62" t="s">
        <v>969</v>
      </c>
      <c r="C119" s="63" t="s">
        <v>205</v>
      </c>
      <c r="D119" s="63" t="s">
        <v>104</v>
      </c>
      <c r="E119" s="63" t="s">
        <v>34</v>
      </c>
      <c r="F119" s="63" t="s">
        <v>222</v>
      </c>
      <c r="G119" s="62" t="s">
        <v>965</v>
      </c>
      <c r="H119" s="62" t="s">
        <v>970</v>
      </c>
      <c r="I119" s="62" t="s">
        <v>971</v>
      </c>
      <c r="J119" s="62" t="s">
        <v>972</v>
      </c>
      <c r="K119" s="64" t="s">
        <v>427</v>
      </c>
      <c r="L119" s="65" t="s">
        <v>973</v>
      </c>
      <c r="M119" s="66">
        <v>10</v>
      </c>
    </row>
    <row r="120" spans="1:13" x14ac:dyDescent="0.25">
      <c r="A120" s="51">
        <v>6</v>
      </c>
      <c r="B120" s="51" t="s">
        <v>974</v>
      </c>
      <c r="C120" s="52" t="s">
        <v>290</v>
      </c>
      <c r="D120" s="52" t="s">
        <v>17</v>
      </c>
      <c r="E120" s="52" t="s">
        <v>171</v>
      </c>
      <c r="F120" s="52" t="s">
        <v>291</v>
      </c>
      <c r="G120" s="55" t="s">
        <v>975</v>
      </c>
      <c r="H120" s="55" t="s">
        <v>976</v>
      </c>
      <c r="I120" s="55" t="s">
        <v>977</v>
      </c>
      <c r="J120" s="55" t="s">
        <v>978</v>
      </c>
      <c r="K120" s="53" t="s">
        <v>427</v>
      </c>
      <c r="L120" s="54" t="s">
        <v>979</v>
      </c>
      <c r="M120" s="67">
        <v>8</v>
      </c>
    </row>
    <row r="121" spans="1:13" x14ac:dyDescent="0.25">
      <c r="A121" s="62">
        <v>7</v>
      </c>
      <c r="B121" s="62" t="s">
        <v>980</v>
      </c>
      <c r="C121" s="63" t="s">
        <v>372</v>
      </c>
      <c r="D121" s="63" t="s">
        <v>20</v>
      </c>
      <c r="E121" s="63" t="s">
        <v>35</v>
      </c>
      <c r="F121" s="63" t="s">
        <v>303</v>
      </c>
      <c r="G121" s="62" t="s">
        <v>981</v>
      </c>
      <c r="H121" s="62" t="s">
        <v>982</v>
      </c>
      <c r="I121" s="62" t="s">
        <v>983</v>
      </c>
      <c r="J121" s="62" t="s">
        <v>984</v>
      </c>
      <c r="K121" s="64" t="s">
        <v>740</v>
      </c>
      <c r="L121" s="65" t="s">
        <v>985</v>
      </c>
      <c r="M121" s="66">
        <v>6</v>
      </c>
    </row>
    <row r="122" spans="1:13" x14ac:dyDescent="0.25">
      <c r="A122" s="51">
        <v>8</v>
      </c>
      <c r="B122" s="51" t="s">
        <v>986</v>
      </c>
      <c r="C122" s="52" t="s">
        <v>359</v>
      </c>
      <c r="D122" s="52" t="s">
        <v>17</v>
      </c>
      <c r="E122" s="52" t="s">
        <v>94</v>
      </c>
      <c r="F122" s="52" t="s">
        <v>30</v>
      </c>
      <c r="G122" s="55" t="s">
        <v>987</v>
      </c>
      <c r="H122" s="55" t="s">
        <v>988</v>
      </c>
      <c r="I122" s="55" t="s">
        <v>989</v>
      </c>
      <c r="J122" s="55" t="s">
        <v>990</v>
      </c>
      <c r="K122" s="53" t="s">
        <v>427</v>
      </c>
      <c r="L122" s="54" t="s">
        <v>991</v>
      </c>
      <c r="M122" s="67">
        <v>4</v>
      </c>
    </row>
    <row r="123" spans="1:13" x14ac:dyDescent="0.25">
      <c r="A123" s="62">
        <v>9</v>
      </c>
      <c r="B123" s="62" t="s">
        <v>992</v>
      </c>
      <c r="C123" s="63" t="s">
        <v>365</v>
      </c>
      <c r="D123" s="63" t="s">
        <v>17</v>
      </c>
      <c r="E123" s="63" t="s">
        <v>94</v>
      </c>
      <c r="F123" s="63" t="s">
        <v>30</v>
      </c>
      <c r="G123" s="62" t="s">
        <v>993</v>
      </c>
      <c r="H123" s="62" t="s">
        <v>994</v>
      </c>
      <c r="I123" s="62" t="s">
        <v>994</v>
      </c>
      <c r="J123" s="62" t="s">
        <v>995</v>
      </c>
      <c r="K123" s="64" t="s">
        <v>427</v>
      </c>
      <c r="L123" s="65" t="s">
        <v>996</v>
      </c>
      <c r="M123" s="66">
        <v>2</v>
      </c>
    </row>
    <row r="124" spans="1:13" x14ac:dyDescent="0.25">
      <c r="A124" s="51">
        <v>10</v>
      </c>
      <c r="B124" s="51" t="s">
        <v>997</v>
      </c>
      <c r="C124" s="52" t="s">
        <v>265</v>
      </c>
      <c r="D124" s="52" t="s">
        <v>17</v>
      </c>
      <c r="E124" s="52" t="s">
        <v>269</v>
      </c>
      <c r="F124" s="52" t="s">
        <v>303</v>
      </c>
      <c r="G124" s="55" t="s">
        <v>998</v>
      </c>
      <c r="H124" s="55" t="s">
        <v>999</v>
      </c>
      <c r="I124" s="55" t="s">
        <v>1000</v>
      </c>
      <c r="J124" s="55" t="s">
        <v>1001</v>
      </c>
      <c r="K124" s="53" t="s">
        <v>490</v>
      </c>
      <c r="L124" s="54" t="s">
        <v>1002</v>
      </c>
      <c r="M124" s="67">
        <v>1</v>
      </c>
    </row>
    <row r="125" spans="1:13" x14ac:dyDescent="0.25">
      <c r="A125" s="62">
        <v>11</v>
      </c>
      <c r="B125" s="62" t="s">
        <v>1003</v>
      </c>
      <c r="C125" s="63" t="s">
        <v>280</v>
      </c>
      <c r="D125" s="63" t="s">
        <v>17</v>
      </c>
      <c r="E125" s="63" t="s">
        <v>35</v>
      </c>
      <c r="F125" s="63" t="s">
        <v>308</v>
      </c>
      <c r="G125" s="62" t="s">
        <v>1004</v>
      </c>
      <c r="H125" s="62" t="s">
        <v>1005</v>
      </c>
      <c r="I125" s="62" t="s">
        <v>1006</v>
      </c>
      <c r="J125" s="64" t="s">
        <v>882</v>
      </c>
      <c r="K125" s="64" t="s">
        <v>490</v>
      </c>
      <c r="L125" s="65" t="s">
        <v>1007</v>
      </c>
    </row>
    <row r="126" spans="1:13" x14ac:dyDescent="0.25">
      <c r="A126" s="51">
        <v>12</v>
      </c>
      <c r="B126" s="51" t="s">
        <v>1008</v>
      </c>
      <c r="C126" s="52" t="s">
        <v>307</v>
      </c>
      <c r="D126" s="52" t="s">
        <v>17</v>
      </c>
      <c r="E126" s="52" t="s">
        <v>35</v>
      </c>
      <c r="F126" s="52" t="s">
        <v>308</v>
      </c>
      <c r="G126" s="55" t="s">
        <v>1009</v>
      </c>
      <c r="H126" s="55" t="s">
        <v>1010</v>
      </c>
      <c r="I126" s="55" t="s">
        <v>1011</v>
      </c>
      <c r="J126" s="53" t="s">
        <v>882</v>
      </c>
      <c r="K126" s="53" t="s">
        <v>427</v>
      </c>
      <c r="L126" s="54" t="s">
        <v>1012</v>
      </c>
    </row>
    <row r="127" spans="1:13" x14ac:dyDescent="0.25">
      <c r="A127" s="62">
        <v>13</v>
      </c>
      <c r="B127" s="62" t="s">
        <v>1013</v>
      </c>
      <c r="C127" s="63" t="s">
        <v>214</v>
      </c>
      <c r="D127" s="63" t="s">
        <v>17</v>
      </c>
      <c r="E127" s="63" t="s">
        <v>35</v>
      </c>
      <c r="F127" s="63" t="s">
        <v>40</v>
      </c>
      <c r="G127" s="62" t="s">
        <v>1014</v>
      </c>
      <c r="H127" s="62" t="s">
        <v>1015</v>
      </c>
      <c r="I127" s="62" t="s">
        <v>1016</v>
      </c>
      <c r="J127" s="62" t="s">
        <v>1017</v>
      </c>
      <c r="K127" s="64" t="s">
        <v>427</v>
      </c>
      <c r="L127" s="65" t="s">
        <v>1018</v>
      </c>
    </row>
    <row r="128" spans="1:13" x14ac:dyDescent="0.25">
      <c r="A128" s="51">
        <v>14</v>
      </c>
      <c r="B128" s="51" t="s">
        <v>1019</v>
      </c>
      <c r="C128" s="52" t="s">
        <v>8</v>
      </c>
      <c r="D128" s="52" t="s">
        <v>17</v>
      </c>
      <c r="E128" s="52" t="s">
        <v>44</v>
      </c>
      <c r="F128" s="52" t="s">
        <v>30</v>
      </c>
      <c r="G128" s="55" t="s">
        <v>1020</v>
      </c>
      <c r="H128" s="55" t="s">
        <v>1021</v>
      </c>
      <c r="I128" s="55" t="s">
        <v>1022</v>
      </c>
      <c r="J128" s="55" t="s">
        <v>1023</v>
      </c>
      <c r="K128" s="53" t="s">
        <v>427</v>
      </c>
      <c r="L128" s="54" t="s">
        <v>1024</v>
      </c>
    </row>
    <row r="129" spans="1:12" x14ac:dyDescent="0.25">
      <c r="A129" s="62">
        <v>15</v>
      </c>
      <c r="B129" s="62" t="s">
        <v>1025</v>
      </c>
      <c r="C129" s="63" t="s">
        <v>292</v>
      </c>
      <c r="D129" s="63" t="s">
        <v>17</v>
      </c>
      <c r="E129" s="63" t="s">
        <v>35</v>
      </c>
      <c r="F129" s="63" t="s">
        <v>308</v>
      </c>
      <c r="G129" s="62" t="s">
        <v>1026</v>
      </c>
      <c r="H129" s="62" t="s">
        <v>967</v>
      </c>
      <c r="I129" s="62" t="s">
        <v>1027</v>
      </c>
      <c r="J129" s="64" t="s">
        <v>882</v>
      </c>
      <c r="K129" s="64" t="s">
        <v>427</v>
      </c>
      <c r="L129" s="65" t="s">
        <v>1028</v>
      </c>
    </row>
    <row r="130" spans="1:12" x14ac:dyDescent="0.25">
      <c r="A130" s="51">
        <v>16</v>
      </c>
      <c r="B130" s="51" t="s">
        <v>1029</v>
      </c>
      <c r="C130" s="52" t="s">
        <v>54</v>
      </c>
      <c r="D130" s="52" t="s">
        <v>17</v>
      </c>
      <c r="E130" s="52" t="s">
        <v>55</v>
      </c>
      <c r="F130" s="52" t="s">
        <v>40</v>
      </c>
      <c r="G130" s="55" t="s">
        <v>1030</v>
      </c>
      <c r="H130" s="55" t="s">
        <v>1031</v>
      </c>
      <c r="I130" s="55" t="s">
        <v>1032</v>
      </c>
      <c r="J130" s="55" t="s">
        <v>1033</v>
      </c>
      <c r="K130" s="53" t="s">
        <v>427</v>
      </c>
      <c r="L130" s="54" t="s">
        <v>1034</v>
      </c>
    </row>
    <row r="131" spans="1:12" x14ac:dyDescent="0.25">
      <c r="A131" s="51">
        <v>17</v>
      </c>
      <c r="B131" s="51" t="s">
        <v>1040</v>
      </c>
      <c r="C131" s="52" t="s">
        <v>419</v>
      </c>
      <c r="D131" s="52" t="s">
        <v>17</v>
      </c>
      <c r="E131" s="52" t="s">
        <v>285</v>
      </c>
      <c r="F131" s="52" t="s">
        <v>222</v>
      </c>
      <c r="G131" s="55" t="s">
        <v>1041</v>
      </c>
      <c r="H131" s="53" t="s">
        <v>766</v>
      </c>
      <c r="I131" s="55" t="s">
        <v>1042</v>
      </c>
      <c r="J131" s="51" t="s">
        <v>1057</v>
      </c>
      <c r="K131" s="68" t="s">
        <v>427</v>
      </c>
      <c r="L131" s="69" t="s">
        <v>1058</v>
      </c>
    </row>
    <row r="132" spans="1:12" x14ac:dyDescent="0.25">
      <c r="A132" s="51">
        <v>18</v>
      </c>
      <c r="B132" s="51" t="s">
        <v>1035</v>
      </c>
      <c r="C132" s="52" t="s">
        <v>283</v>
      </c>
      <c r="D132" s="52" t="s">
        <v>17</v>
      </c>
      <c r="E132" s="52" t="s">
        <v>55</v>
      </c>
      <c r="F132" s="52" t="s">
        <v>302</v>
      </c>
      <c r="G132" s="55" t="s">
        <v>1036</v>
      </c>
      <c r="H132" s="51" t="s">
        <v>1037</v>
      </c>
      <c r="I132" s="55" t="s">
        <v>1038</v>
      </c>
      <c r="J132" s="53" t="s">
        <v>882</v>
      </c>
      <c r="K132" s="68" t="s">
        <v>427</v>
      </c>
      <c r="L132" s="69" t="s">
        <v>1039</v>
      </c>
    </row>
    <row r="133" spans="1:12" x14ac:dyDescent="0.25">
      <c r="A133" s="51">
        <v>19</v>
      </c>
      <c r="B133" s="51" t="s">
        <v>1043</v>
      </c>
      <c r="C133" s="52" t="s">
        <v>219</v>
      </c>
      <c r="D133" s="52" t="s">
        <v>17</v>
      </c>
      <c r="E133" s="52" t="s">
        <v>220</v>
      </c>
      <c r="F133" s="52" t="s">
        <v>221</v>
      </c>
      <c r="G133" s="55" t="s">
        <v>685</v>
      </c>
      <c r="H133" s="62" t="s">
        <v>1044</v>
      </c>
      <c r="I133" s="55" t="s">
        <v>1045</v>
      </c>
      <c r="J133" s="64" t="s">
        <v>882</v>
      </c>
      <c r="K133" s="68" t="s">
        <v>490</v>
      </c>
      <c r="L133" s="69" t="s">
        <v>1046</v>
      </c>
    </row>
    <row r="134" spans="1:12" x14ac:dyDescent="0.25">
      <c r="A134" s="51">
        <v>20</v>
      </c>
      <c r="B134" s="51" t="s">
        <v>1047</v>
      </c>
      <c r="C134" s="52" t="s">
        <v>384</v>
      </c>
      <c r="D134" s="52" t="s">
        <v>17</v>
      </c>
      <c r="E134" s="52" t="s">
        <v>385</v>
      </c>
      <c r="F134" s="52" t="s">
        <v>386</v>
      </c>
      <c r="G134" s="55" t="s">
        <v>788</v>
      </c>
      <c r="H134" s="53" t="s">
        <v>766</v>
      </c>
      <c r="I134" s="55" t="s">
        <v>700</v>
      </c>
      <c r="J134" s="55" t="s">
        <v>1048</v>
      </c>
      <c r="K134" s="53" t="s">
        <v>1049</v>
      </c>
      <c r="L134" s="54" t="s">
        <v>1050</v>
      </c>
    </row>
    <row r="135" spans="1:12" x14ac:dyDescent="0.25">
      <c r="A135" s="32"/>
      <c r="B135" s="32"/>
      <c r="C135" s="31"/>
      <c r="D135" s="31"/>
      <c r="E135" s="31"/>
      <c r="F135" s="31"/>
      <c r="G135" s="56"/>
      <c r="I135" s="56"/>
      <c r="K135" s="70"/>
      <c r="L135" s="71"/>
    </row>
  </sheetData>
  <mergeCells count="8">
    <mergeCell ref="A103:M103"/>
    <mergeCell ref="A113:M113"/>
    <mergeCell ref="A88:M88"/>
    <mergeCell ref="A1:M1"/>
    <mergeCell ref="A2:M2"/>
    <mergeCell ref="A24:M24"/>
    <mergeCell ref="A44:M44"/>
    <mergeCell ref="A69:M69"/>
  </mergeCells>
  <pageMargins left="0.7" right="0.7" top="0.75" bottom="0.75" header="0.3" footer="0.3"/>
  <pageSetup paperSize="9" orientation="portrait" horizontalDpi="0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sqref="A1:M1"/>
    </sheetView>
  </sheetViews>
  <sheetFormatPr defaultRowHeight="15" x14ac:dyDescent="0.25"/>
  <cols>
    <col min="1" max="2" width="9.140625" style="12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6384" width="9.140625" style="12"/>
  </cols>
  <sheetData>
    <row r="1" spans="1:13" ht="15.75" x14ac:dyDescent="0.25">
      <c r="A1" s="210" t="s">
        <v>1858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2"/>
    </row>
    <row r="2" spans="1:13" x14ac:dyDescent="0.25">
      <c r="A2" s="58" t="s">
        <v>340</v>
      </c>
      <c r="B2" s="58" t="s">
        <v>341</v>
      </c>
      <c r="C2" s="59" t="s">
        <v>0</v>
      </c>
      <c r="D2" s="59" t="s">
        <v>1</v>
      </c>
      <c r="E2" s="59" t="s">
        <v>342</v>
      </c>
      <c r="F2" s="59" t="s">
        <v>3</v>
      </c>
      <c r="G2" s="60" t="s">
        <v>343</v>
      </c>
      <c r="H2" s="60" t="s">
        <v>344</v>
      </c>
      <c r="I2" s="60" t="s">
        <v>345</v>
      </c>
      <c r="J2" s="60" t="s">
        <v>425</v>
      </c>
      <c r="K2" s="61" t="s">
        <v>346</v>
      </c>
      <c r="L2" s="60" t="s">
        <v>347</v>
      </c>
      <c r="M2" s="60" t="s">
        <v>366</v>
      </c>
    </row>
    <row r="3" spans="1:13" x14ac:dyDescent="0.25">
      <c r="A3" s="62">
        <v>1</v>
      </c>
      <c r="B3" s="62" t="s">
        <v>644</v>
      </c>
      <c r="C3" s="63" t="s">
        <v>4</v>
      </c>
      <c r="D3" s="63" t="s">
        <v>5</v>
      </c>
      <c r="E3" s="63" t="s">
        <v>6</v>
      </c>
      <c r="F3" s="63" t="s">
        <v>11</v>
      </c>
      <c r="G3" s="62" t="s">
        <v>645</v>
      </c>
      <c r="H3" s="62" t="s">
        <v>646</v>
      </c>
      <c r="I3" s="62" t="s">
        <v>647</v>
      </c>
      <c r="J3" s="62" t="s">
        <v>648</v>
      </c>
      <c r="K3" s="64" t="s">
        <v>427</v>
      </c>
      <c r="L3" s="65" t="s">
        <v>649</v>
      </c>
      <c r="M3" s="72">
        <v>25</v>
      </c>
    </row>
    <row r="4" spans="1:13" x14ac:dyDescent="0.25">
      <c r="A4" s="51">
        <v>2</v>
      </c>
      <c r="B4" s="51" t="s">
        <v>426</v>
      </c>
      <c r="C4" s="52" t="s">
        <v>28</v>
      </c>
      <c r="D4" s="52" t="s">
        <v>17</v>
      </c>
      <c r="E4" s="52" t="s">
        <v>405</v>
      </c>
      <c r="F4" s="52" t="s">
        <v>29</v>
      </c>
      <c r="G4" s="55" t="s">
        <v>428</v>
      </c>
      <c r="H4" s="55" t="s">
        <v>429</v>
      </c>
      <c r="I4" s="55" t="s">
        <v>430</v>
      </c>
      <c r="J4" s="55" t="s">
        <v>431</v>
      </c>
      <c r="K4" s="53" t="s">
        <v>427</v>
      </c>
      <c r="L4" s="54" t="s">
        <v>432</v>
      </c>
      <c r="M4" s="73">
        <v>18</v>
      </c>
    </row>
    <row r="5" spans="1:13" x14ac:dyDescent="0.25">
      <c r="A5" s="62">
        <v>3</v>
      </c>
      <c r="B5" s="62" t="s">
        <v>650</v>
      </c>
      <c r="C5" s="63" t="s">
        <v>108</v>
      </c>
      <c r="D5" s="63" t="s">
        <v>87</v>
      </c>
      <c r="E5" s="63" t="s">
        <v>170</v>
      </c>
      <c r="F5" s="63" t="s">
        <v>106</v>
      </c>
      <c r="G5" s="62" t="s">
        <v>651</v>
      </c>
      <c r="H5" s="62" t="s">
        <v>652</v>
      </c>
      <c r="I5" s="62" t="s">
        <v>653</v>
      </c>
      <c r="J5" s="62" t="s">
        <v>654</v>
      </c>
      <c r="K5" s="64" t="s">
        <v>427</v>
      </c>
      <c r="L5" s="65" t="s">
        <v>655</v>
      </c>
      <c r="M5" s="72">
        <v>15</v>
      </c>
    </row>
    <row r="6" spans="1:13" x14ac:dyDescent="0.25">
      <c r="A6" s="51">
        <v>4</v>
      </c>
      <c r="B6" s="51" t="s">
        <v>764</v>
      </c>
      <c r="C6" s="52" t="s">
        <v>19</v>
      </c>
      <c r="D6" s="52" t="s">
        <v>20</v>
      </c>
      <c r="E6" s="52" t="s">
        <v>141</v>
      </c>
      <c r="F6" s="52" t="s">
        <v>21</v>
      </c>
      <c r="G6" s="55" t="s">
        <v>765</v>
      </c>
      <c r="H6" s="55" t="s">
        <v>766</v>
      </c>
      <c r="I6" s="55" t="s">
        <v>767</v>
      </c>
      <c r="J6" s="55" t="s">
        <v>768</v>
      </c>
      <c r="K6" s="53" t="s">
        <v>490</v>
      </c>
      <c r="L6" s="54" t="s">
        <v>769</v>
      </c>
      <c r="M6" s="73">
        <v>12</v>
      </c>
    </row>
    <row r="7" spans="1:13" x14ac:dyDescent="0.25">
      <c r="A7" s="62">
        <v>5</v>
      </c>
      <c r="B7" s="62" t="s">
        <v>770</v>
      </c>
      <c r="C7" s="63" t="s">
        <v>238</v>
      </c>
      <c r="D7" s="63" t="s">
        <v>17</v>
      </c>
      <c r="E7" s="63" t="s">
        <v>35</v>
      </c>
      <c r="F7" s="63" t="s">
        <v>63</v>
      </c>
      <c r="G7" s="62" t="s">
        <v>771</v>
      </c>
      <c r="H7" s="62" t="s">
        <v>772</v>
      </c>
      <c r="I7" s="62" t="s">
        <v>750</v>
      </c>
      <c r="J7" s="62" t="s">
        <v>773</v>
      </c>
      <c r="K7" s="64" t="s">
        <v>427</v>
      </c>
      <c r="L7" s="65" t="s">
        <v>774</v>
      </c>
      <c r="M7" s="72">
        <v>10</v>
      </c>
    </row>
    <row r="8" spans="1:13" x14ac:dyDescent="0.25">
      <c r="A8" s="51">
        <v>6</v>
      </c>
      <c r="B8" s="51" t="s">
        <v>656</v>
      </c>
      <c r="C8" s="52" t="s">
        <v>136</v>
      </c>
      <c r="D8" s="52" t="s">
        <v>17</v>
      </c>
      <c r="E8" s="52" t="s">
        <v>137</v>
      </c>
      <c r="F8" s="52" t="s">
        <v>138</v>
      </c>
      <c r="G8" s="55" t="s">
        <v>657</v>
      </c>
      <c r="H8" s="55" t="s">
        <v>658</v>
      </c>
      <c r="I8" s="55" t="s">
        <v>659</v>
      </c>
      <c r="J8" s="55" t="s">
        <v>451</v>
      </c>
      <c r="K8" s="53" t="s">
        <v>490</v>
      </c>
      <c r="L8" s="54" t="s">
        <v>660</v>
      </c>
      <c r="M8" s="73">
        <v>8</v>
      </c>
    </row>
    <row r="9" spans="1:13" x14ac:dyDescent="0.25">
      <c r="A9" s="62">
        <v>7</v>
      </c>
      <c r="B9" s="62" t="s">
        <v>661</v>
      </c>
      <c r="C9" s="63" t="s">
        <v>131</v>
      </c>
      <c r="D9" s="63" t="s">
        <v>17</v>
      </c>
      <c r="E9" s="63" t="s">
        <v>34</v>
      </c>
      <c r="F9" s="63" t="s">
        <v>132</v>
      </c>
      <c r="G9" s="62" t="s">
        <v>662</v>
      </c>
      <c r="H9" s="62" t="s">
        <v>663</v>
      </c>
      <c r="I9" s="62" t="s">
        <v>664</v>
      </c>
      <c r="J9" s="62" t="s">
        <v>665</v>
      </c>
      <c r="K9" s="64" t="s">
        <v>427</v>
      </c>
      <c r="L9" s="65" t="s">
        <v>666</v>
      </c>
      <c r="M9" s="72">
        <v>6</v>
      </c>
    </row>
    <row r="10" spans="1:13" x14ac:dyDescent="0.25">
      <c r="A10" s="51">
        <v>8</v>
      </c>
      <c r="B10" s="51" t="s">
        <v>775</v>
      </c>
      <c r="C10" s="52" t="s">
        <v>119</v>
      </c>
      <c r="D10" s="52" t="s">
        <v>17</v>
      </c>
      <c r="E10" s="52" t="s">
        <v>140</v>
      </c>
      <c r="F10" s="52" t="s">
        <v>105</v>
      </c>
      <c r="G10" s="55" t="s">
        <v>657</v>
      </c>
      <c r="H10" s="55" t="s">
        <v>776</v>
      </c>
      <c r="I10" s="55" t="s">
        <v>777</v>
      </c>
      <c r="J10" s="55" t="s">
        <v>589</v>
      </c>
      <c r="K10" s="53" t="s">
        <v>427</v>
      </c>
      <c r="L10" s="54" t="s">
        <v>778</v>
      </c>
      <c r="M10" s="73">
        <v>4</v>
      </c>
    </row>
    <row r="11" spans="1:13" x14ac:dyDescent="0.25">
      <c r="A11" s="62">
        <v>9</v>
      </c>
      <c r="B11" s="62" t="s">
        <v>667</v>
      </c>
      <c r="C11" s="63" t="s">
        <v>37</v>
      </c>
      <c r="D11" s="63" t="s">
        <v>17</v>
      </c>
      <c r="E11" s="52" t="s">
        <v>38</v>
      </c>
      <c r="F11" s="63" t="s">
        <v>39</v>
      </c>
      <c r="G11" s="62" t="s">
        <v>668</v>
      </c>
      <c r="H11" s="62" t="s">
        <v>669</v>
      </c>
      <c r="I11" s="62" t="s">
        <v>664</v>
      </c>
      <c r="J11" s="62" t="s">
        <v>670</v>
      </c>
      <c r="K11" s="64" t="s">
        <v>490</v>
      </c>
      <c r="L11" s="65" t="s">
        <v>671</v>
      </c>
      <c r="M11" s="72">
        <v>2</v>
      </c>
    </row>
    <row r="12" spans="1:13" x14ac:dyDescent="0.25">
      <c r="A12" s="51">
        <v>10</v>
      </c>
      <c r="B12" s="51" t="s">
        <v>853</v>
      </c>
      <c r="C12" s="52" t="s">
        <v>22</v>
      </c>
      <c r="D12" s="52" t="s">
        <v>20</v>
      </c>
      <c r="E12" s="52" t="s">
        <v>171</v>
      </c>
      <c r="F12" s="52" t="s">
        <v>11</v>
      </c>
      <c r="G12" s="55" t="s">
        <v>854</v>
      </c>
      <c r="H12" s="55" t="s">
        <v>855</v>
      </c>
      <c r="I12" s="55" t="s">
        <v>554</v>
      </c>
      <c r="J12" s="55" t="s">
        <v>856</v>
      </c>
      <c r="K12" s="53" t="s">
        <v>427</v>
      </c>
      <c r="L12" s="54" t="s">
        <v>857</v>
      </c>
      <c r="M12" s="73">
        <v>1</v>
      </c>
    </row>
    <row r="13" spans="1:13" x14ac:dyDescent="0.25">
      <c r="A13" s="62">
        <v>11</v>
      </c>
      <c r="B13" s="62" t="s">
        <v>672</v>
      </c>
      <c r="C13" s="63" t="s">
        <v>48</v>
      </c>
      <c r="D13" s="63" t="s">
        <v>17</v>
      </c>
      <c r="E13" s="63" t="s">
        <v>49</v>
      </c>
      <c r="F13" s="63" t="s">
        <v>39</v>
      </c>
      <c r="G13" s="62" t="s">
        <v>673</v>
      </c>
      <c r="H13" s="62" t="s">
        <v>674</v>
      </c>
      <c r="I13" s="62" t="s">
        <v>675</v>
      </c>
      <c r="J13" s="62" t="s">
        <v>570</v>
      </c>
      <c r="K13" s="64" t="s">
        <v>427</v>
      </c>
      <c r="L13" s="65" t="s">
        <v>676</v>
      </c>
      <c r="M13" s="62"/>
    </row>
    <row r="14" spans="1:13" x14ac:dyDescent="0.25">
      <c r="A14" s="51">
        <v>12</v>
      </c>
      <c r="B14" s="51" t="s">
        <v>433</v>
      </c>
      <c r="C14" s="52" t="s">
        <v>271</v>
      </c>
      <c r="D14" s="52" t="s">
        <v>17</v>
      </c>
      <c r="E14" s="52" t="s">
        <v>272</v>
      </c>
      <c r="F14" s="52" t="s">
        <v>273</v>
      </c>
      <c r="G14" s="55" t="s">
        <v>434</v>
      </c>
      <c r="H14" s="55" t="s">
        <v>435</v>
      </c>
      <c r="I14" s="55" t="s">
        <v>436</v>
      </c>
      <c r="J14" s="55" t="s">
        <v>436</v>
      </c>
      <c r="K14" s="53" t="s">
        <v>427</v>
      </c>
      <c r="L14" s="54" t="s">
        <v>437</v>
      </c>
      <c r="M14" s="51"/>
    </row>
    <row r="15" spans="1:13" x14ac:dyDescent="0.25">
      <c r="A15" s="62">
        <v>13</v>
      </c>
      <c r="B15" s="62" t="s">
        <v>438</v>
      </c>
      <c r="C15" s="63" t="s">
        <v>190</v>
      </c>
      <c r="D15" s="63" t="s">
        <v>17</v>
      </c>
      <c r="E15" s="63" t="s">
        <v>395</v>
      </c>
      <c r="F15" s="63" t="s">
        <v>15</v>
      </c>
      <c r="G15" s="62" t="s">
        <v>439</v>
      </c>
      <c r="H15" s="62" t="s">
        <v>440</v>
      </c>
      <c r="I15" s="62" t="s">
        <v>441</v>
      </c>
      <c r="J15" s="62" t="s">
        <v>442</v>
      </c>
      <c r="K15" s="64" t="s">
        <v>427</v>
      </c>
      <c r="L15" s="65" t="s">
        <v>443</v>
      </c>
      <c r="M15" s="62"/>
    </row>
    <row r="16" spans="1:13" x14ac:dyDescent="0.25">
      <c r="A16" s="51">
        <v>14</v>
      </c>
      <c r="B16" s="51" t="s">
        <v>677</v>
      </c>
      <c r="C16" s="52" t="s">
        <v>23</v>
      </c>
      <c r="D16" s="52" t="s">
        <v>87</v>
      </c>
      <c r="E16" s="52" t="s">
        <v>24</v>
      </c>
      <c r="F16" s="52" t="s">
        <v>352</v>
      </c>
      <c r="G16" s="55" t="s">
        <v>652</v>
      </c>
      <c r="H16" s="55" t="s">
        <v>678</v>
      </c>
      <c r="I16" s="55" t="s">
        <v>452</v>
      </c>
      <c r="J16" s="55" t="s">
        <v>554</v>
      </c>
      <c r="K16" s="53" t="s">
        <v>427</v>
      </c>
      <c r="L16" s="54" t="s">
        <v>679</v>
      </c>
      <c r="M16" s="51"/>
    </row>
    <row r="17" spans="1:13" x14ac:dyDescent="0.25">
      <c r="A17" s="62">
        <v>15</v>
      </c>
      <c r="B17" s="62" t="s">
        <v>547</v>
      </c>
      <c r="C17" s="63" t="s">
        <v>121</v>
      </c>
      <c r="D17" s="63" t="s">
        <v>17</v>
      </c>
      <c r="E17" s="63" t="s">
        <v>122</v>
      </c>
      <c r="F17" s="63" t="s">
        <v>39</v>
      </c>
      <c r="G17" s="62" t="s">
        <v>548</v>
      </c>
      <c r="H17" s="62" t="s">
        <v>549</v>
      </c>
      <c r="I17" s="62" t="s">
        <v>550</v>
      </c>
      <c r="J17" s="62" t="s">
        <v>551</v>
      </c>
      <c r="K17" s="64" t="s">
        <v>427</v>
      </c>
      <c r="L17" s="65" t="s">
        <v>552</v>
      </c>
      <c r="M17" s="62"/>
    </row>
    <row r="18" spans="1:13" x14ac:dyDescent="0.25">
      <c r="A18" s="51">
        <v>16</v>
      </c>
      <c r="B18" s="51" t="s">
        <v>779</v>
      </c>
      <c r="C18" s="52" t="s">
        <v>93</v>
      </c>
      <c r="D18" s="52" t="s">
        <v>17</v>
      </c>
      <c r="E18" s="52" t="s">
        <v>94</v>
      </c>
      <c r="F18" s="52" t="s">
        <v>39</v>
      </c>
      <c r="G18" s="55" t="s">
        <v>780</v>
      </c>
      <c r="H18" s="55" t="s">
        <v>781</v>
      </c>
      <c r="I18" s="55" t="s">
        <v>782</v>
      </c>
      <c r="J18" s="55" t="s">
        <v>783</v>
      </c>
      <c r="K18" s="53" t="s">
        <v>427</v>
      </c>
      <c r="L18" s="54" t="s">
        <v>784</v>
      </c>
      <c r="M18" s="51"/>
    </row>
    <row r="19" spans="1:13" x14ac:dyDescent="0.25">
      <c r="A19" s="62">
        <v>17</v>
      </c>
      <c r="B19" s="62" t="s">
        <v>444</v>
      </c>
      <c r="C19" s="63" t="s">
        <v>267</v>
      </c>
      <c r="D19" s="63" t="s">
        <v>17</v>
      </c>
      <c r="E19" s="63" t="s">
        <v>236</v>
      </c>
      <c r="F19" s="63" t="s">
        <v>7</v>
      </c>
      <c r="G19" s="62" t="s">
        <v>445</v>
      </c>
      <c r="H19" s="62" t="s">
        <v>446</v>
      </c>
      <c r="I19" s="62" t="s">
        <v>447</v>
      </c>
      <c r="J19" s="62" t="s">
        <v>448</v>
      </c>
      <c r="K19" s="64" t="s">
        <v>427</v>
      </c>
      <c r="L19" s="65" t="s">
        <v>449</v>
      </c>
      <c r="M19" s="62"/>
    </row>
    <row r="20" spans="1:13" x14ac:dyDescent="0.25">
      <c r="A20" s="51">
        <v>18</v>
      </c>
      <c r="B20" s="51" t="s">
        <v>450</v>
      </c>
      <c r="C20" s="52" t="s">
        <v>213</v>
      </c>
      <c r="D20" s="52" t="s">
        <v>17</v>
      </c>
      <c r="E20" s="52" t="s">
        <v>110</v>
      </c>
      <c r="F20" s="52" t="s">
        <v>39</v>
      </c>
      <c r="G20" s="55" t="s">
        <v>451</v>
      </c>
      <c r="H20" s="55" t="s">
        <v>452</v>
      </c>
      <c r="I20" s="55" t="s">
        <v>453</v>
      </c>
      <c r="J20" s="55" t="s">
        <v>454</v>
      </c>
      <c r="K20" s="53" t="s">
        <v>427</v>
      </c>
      <c r="L20" s="54" t="s">
        <v>455</v>
      </c>
      <c r="M20" s="51"/>
    </row>
    <row r="21" spans="1:13" x14ac:dyDescent="0.25">
      <c r="A21" s="62">
        <v>19</v>
      </c>
      <c r="B21" s="62" t="s">
        <v>858</v>
      </c>
      <c r="C21" s="63" t="s">
        <v>265</v>
      </c>
      <c r="D21" s="63" t="s">
        <v>17</v>
      </c>
      <c r="E21" s="63" t="s">
        <v>270</v>
      </c>
      <c r="F21" s="63" t="s">
        <v>11</v>
      </c>
      <c r="G21" s="62" t="s">
        <v>859</v>
      </c>
      <c r="H21" s="62" t="s">
        <v>584</v>
      </c>
      <c r="I21" s="62" t="s">
        <v>860</v>
      </c>
      <c r="J21" s="62" t="s">
        <v>861</v>
      </c>
      <c r="K21" s="64" t="s">
        <v>427</v>
      </c>
      <c r="L21" s="65" t="s">
        <v>862</v>
      </c>
      <c r="M21" s="62"/>
    </row>
    <row r="22" spans="1:13" x14ac:dyDescent="0.25">
      <c r="A22" s="51">
        <v>20</v>
      </c>
      <c r="B22" s="51" t="s">
        <v>863</v>
      </c>
      <c r="C22" s="52" t="s">
        <v>9</v>
      </c>
      <c r="D22" s="52" t="s">
        <v>87</v>
      </c>
      <c r="E22" s="52" t="s">
        <v>10</v>
      </c>
      <c r="F22" s="52" t="s">
        <v>11</v>
      </c>
      <c r="G22" s="55" t="s">
        <v>663</v>
      </c>
      <c r="H22" s="55" t="s">
        <v>578</v>
      </c>
      <c r="I22" s="55" t="s">
        <v>595</v>
      </c>
      <c r="J22" s="55" t="s">
        <v>783</v>
      </c>
      <c r="K22" s="53" t="s">
        <v>427</v>
      </c>
      <c r="L22" s="54" t="s">
        <v>862</v>
      </c>
      <c r="M22" s="51"/>
    </row>
    <row r="23" spans="1:13" x14ac:dyDescent="0.25">
      <c r="A23" s="62">
        <v>21</v>
      </c>
      <c r="B23" s="62" t="s">
        <v>864</v>
      </c>
      <c r="C23" s="63" t="s">
        <v>82</v>
      </c>
      <c r="D23" s="63" t="s">
        <v>17</v>
      </c>
      <c r="E23" s="63" t="s">
        <v>10</v>
      </c>
      <c r="F23" s="63" t="s">
        <v>11</v>
      </c>
      <c r="G23" s="62" t="s">
        <v>447</v>
      </c>
      <c r="H23" s="62" t="s">
        <v>865</v>
      </c>
      <c r="I23" s="62" t="s">
        <v>866</v>
      </c>
      <c r="J23" s="62" t="s">
        <v>867</v>
      </c>
      <c r="K23" s="64" t="s">
        <v>490</v>
      </c>
      <c r="L23" s="65" t="s">
        <v>868</v>
      </c>
      <c r="M23" s="66"/>
    </row>
    <row r="24" spans="1:13" x14ac:dyDescent="0.25">
      <c r="A24" s="51">
        <v>22</v>
      </c>
      <c r="B24" s="51" t="s">
        <v>553</v>
      </c>
      <c r="C24" s="52" t="s">
        <v>50</v>
      </c>
      <c r="D24" s="52" t="s">
        <v>17</v>
      </c>
      <c r="E24" s="52" t="s">
        <v>51</v>
      </c>
      <c r="F24" s="52" t="s">
        <v>39</v>
      </c>
      <c r="G24" s="55" t="s">
        <v>554</v>
      </c>
      <c r="H24" s="55" t="s">
        <v>555</v>
      </c>
      <c r="I24" s="55" t="s">
        <v>556</v>
      </c>
      <c r="J24" s="55" t="s">
        <v>469</v>
      </c>
      <c r="K24" s="53" t="s">
        <v>427</v>
      </c>
      <c r="L24" s="54" t="s">
        <v>557</v>
      </c>
      <c r="M24" s="67"/>
    </row>
    <row r="25" spans="1:13" x14ac:dyDescent="0.25">
      <c r="A25" s="62">
        <v>23</v>
      </c>
      <c r="B25" s="62" t="s">
        <v>683</v>
      </c>
      <c r="C25" s="63" t="s">
        <v>266</v>
      </c>
      <c r="D25" s="63" t="s">
        <v>17</v>
      </c>
      <c r="E25" s="63" t="s">
        <v>58</v>
      </c>
      <c r="F25" s="63" t="s">
        <v>128</v>
      </c>
      <c r="G25" s="62" t="s">
        <v>663</v>
      </c>
      <c r="H25" s="62" t="s">
        <v>454</v>
      </c>
      <c r="I25" s="62" t="s">
        <v>684</v>
      </c>
      <c r="J25" s="62" t="s">
        <v>685</v>
      </c>
      <c r="K25" s="64" t="s">
        <v>427</v>
      </c>
      <c r="L25" s="65" t="s">
        <v>686</v>
      </c>
      <c r="M25" s="66"/>
    </row>
    <row r="26" spans="1:13" x14ac:dyDescent="0.25">
      <c r="A26" s="51">
        <v>24</v>
      </c>
      <c r="B26" s="51" t="s">
        <v>785</v>
      </c>
      <c r="C26" s="52" t="s">
        <v>279</v>
      </c>
      <c r="D26" s="52" t="s">
        <v>17</v>
      </c>
      <c r="E26" s="52" t="s">
        <v>66</v>
      </c>
      <c r="F26" s="52" t="s">
        <v>146</v>
      </c>
      <c r="G26" s="55" t="s">
        <v>786</v>
      </c>
      <c r="H26" s="55" t="s">
        <v>787</v>
      </c>
      <c r="I26" s="55" t="s">
        <v>436</v>
      </c>
      <c r="J26" s="55" t="s">
        <v>788</v>
      </c>
      <c r="K26" s="53" t="s">
        <v>490</v>
      </c>
      <c r="L26" s="54" t="s">
        <v>789</v>
      </c>
      <c r="M26" s="67"/>
    </row>
    <row r="27" spans="1:13" x14ac:dyDescent="0.25">
      <c r="A27" s="62">
        <v>25</v>
      </c>
      <c r="B27" s="62" t="s">
        <v>558</v>
      </c>
      <c r="C27" s="63" t="s">
        <v>228</v>
      </c>
      <c r="D27" s="63" t="s">
        <v>17</v>
      </c>
      <c r="E27" s="63" t="s">
        <v>229</v>
      </c>
      <c r="F27" s="63" t="s">
        <v>29</v>
      </c>
      <c r="G27" s="62" t="s">
        <v>559</v>
      </c>
      <c r="H27" s="62" t="s">
        <v>560</v>
      </c>
      <c r="I27" s="62" t="s">
        <v>561</v>
      </c>
      <c r="J27" s="62" t="s">
        <v>562</v>
      </c>
      <c r="K27" s="64" t="s">
        <v>490</v>
      </c>
      <c r="L27" s="65" t="s">
        <v>563</v>
      </c>
      <c r="M27" s="66"/>
    </row>
    <row r="28" spans="1:13" x14ac:dyDescent="0.25">
      <c r="A28" s="51">
        <v>26</v>
      </c>
      <c r="B28" s="51" t="s">
        <v>564</v>
      </c>
      <c r="C28" s="52" t="s">
        <v>59</v>
      </c>
      <c r="D28" s="52" t="s">
        <v>17</v>
      </c>
      <c r="E28" s="52" t="s">
        <v>60</v>
      </c>
      <c r="F28" s="52" t="s">
        <v>15</v>
      </c>
      <c r="G28" s="55" t="s">
        <v>565</v>
      </c>
      <c r="H28" s="55" t="s">
        <v>519</v>
      </c>
      <c r="I28" s="55" t="s">
        <v>562</v>
      </c>
      <c r="J28" s="55" t="s">
        <v>566</v>
      </c>
      <c r="K28" s="53" t="s">
        <v>490</v>
      </c>
      <c r="L28" s="54" t="s">
        <v>567</v>
      </c>
      <c r="M28" s="67"/>
    </row>
    <row r="29" spans="1:13" x14ac:dyDescent="0.25">
      <c r="A29" s="62">
        <v>27</v>
      </c>
      <c r="B29" s="62" t="s">
        <v>568</v>
      </c>
      <c r="C29" s="63" t="s">
        <v>53</v>
      </c>
      <c r="D29" s="63" t="s">
        <v>17</v>
      </c>
      <c r="E29" s="63" t="s">
        <v>52</v>
      </c>
      <c r="F29" s="63" t="s">
        <v>15</v>
      </c>
      <c r="G29" s="62" t="s">
        <v>569</v>
      </c>
      <c r="H29" s="62" t="s">
        <v>570</v>
      </c>
      <c r="I29" s="62" t="s">
        <v>571</v>
      </c>
      <c r="J29" s="62" t="s">
        <v>562</v>
      </c>
      <c r="K29" s="64" t="s">
        <v>427</v>
      </c>
      <c r="L29" s="65" t="s">
        <v>572</v>
      </c>
      <c r="M29" s="66"/>
    </row>
    <row r="30" spans="1:13" x14ac:dyDescent="0.25">
      <c r="A30" s="51">
        <v>28</v>
      </c>
      <c r="B30" s="51" t="s">
        <v>687</v>
      </c>
      <c r="C30" s="52" t="s">
        <v>191</v>
      </c>
      <c r="D30" s="52" t="s">
        <v>17</v>
      </c>
      <c r="E30" s="52" t="s">
        <v>24</v>
      </c>
      <c r="F30" s="52" t="s">
        <v>21</v>
      </c>
      <c r="G30" s="55" t="s">
        <v>688</v>
      </c>
      <c r="H30" s="55" t="s">
        <v>605</v>
      </c>
      <c r="I30" s="55" t="s">
        <v>689</v>
      </c>
      <c r="J30" s="55" t="s">
        <v>690</v>
      </c>
      <c r="K30" s="53" t="s">
        <v>490</v>
      </c>
      <c r="L30" s="54" t="s">
        <v>691</v>
      </c>
      <c r="M30" s="67"/>
    </row>
    <row r="31" spans="1:13" x14ac:dyDescent="0.25">
      <c r="A31" s="62">
        <v>29</v>
      </c>
      <c r="B31" s="62" t="s">
        <v>790</v>
      </c>
      <c r="C31" s="63" t="s">
        <v>162</v>
      </c>
      <c r="D31" s="63" t="s">
        <v>20</v>
      </c>
      <c r="E31" s="63" t="s">
        <v>163</v>
      </c>
      <c r="F31" s="63" t="s">
        <v>128</v>
      </c>
      <c r="G31" s="62" t="s">
        <v>791</v>
      </c>
      <c r="H31" s="62" t="s">
        <v>792</v>
      </c>
      <c r="I31" s="62" t="s">
        <v>464</v>
      </c>
      <c r="J31" s="62" t="s">
        <v>793</v>
      </c>
      <c r="K31" s="64" t="s">
        <v>490</v>
      </c>
      <c r="L31" s="65" t="s">
        <v>794</v>
      </c>
      <c r="M31" s="66"/>
    </row>
    <row r="32" spans="1:13" x14ac:dyDescent="0.25">
      <c r="A32" s="51">
        <v>30</v>
      </c>
      <c r="B32" s="51" t="s">
        <v>680</v>
      </c>
      <c r="C32" s="52" t="s">
        <v>71</v>
      </c>
      <c r="D32" s="52" t="s">
        <v>17</v>
      </c>
      <c r="E32" s="52" t="s">
        <v>72</v>
      </c>
      <c r="F32" s="52" t="s">
        <v>7</v>
      </c>
      <c r="G32" s="55" t="s">
        <v>648</v>
      </c>
      <c r="H32" s="55" t="s">
        <v>469</v>
      </c>
      <c r="I32" s="55" t="s">
        <v>681</v>
      </c>
      <c r="J32" s="55" t="s">
        <v>682</v>
      </c>
      <c r="K32" s="53" t="s">
        <v>913</v>
      </c>
      <c r="L32" s="54" t="s">
        <v>1052</v>
      </c>
      <c r="M32" s="67"/>
    </row>
    <row r="33" spans="1:13" x14ac:dyDescent="0.25">
      <c r="A33" s="62">
        <v>31</v>
      </c>
      <c r="B33" s="62" t="s">
        <v>573</v>
      </c>
      <c r="C33" s="63" t="s">
        <v>242</v>
      </c>
      <c r="D33" s="63" t="s">
        <v>17</v>
      </c>
      <c r="E33" s="63" t="s">
        <v>243</v>
      </c>
      <c r="F33" s="63" t="s">
        <v>244</v>
      </c>
      <c r="G33" s="62" t="s">
        <v>574</v>
      </c>
      <c r="H33" s="62" t="s">
        <v>561</v>
      </c>
      <c r="I33" s="62" t="s">
        <v>470</v>
      </c>
      <c r="J33" s="62" t="s">
        <v>575</v>
      </c>
      <c r="K33" s="64" t="s">
        <v>427</v>
      </c>
      <c r="L33" s="65" t="s">
        <v>576</v>
      </c>
      <c r="M33" s="66"/>
    </row>
    <row r="34" spans="1:13" x14ac:dyDescent="0.25">
      <c r="A34" s="51">
        <v>32</v>
      </c>
      <c r="B34" s="51" t="s">
        <v>577</v>
      </c>
      <c r="C34" s="52" t="s">
        <v>62</v>
      </c>
      <c r="D34" s="52" t="s">
        <v>17</v>
      </c>
      <c r="E34" s="52" t="s">
        <v>24</v>
      </c>
      <c r="F34" s="52" t="s">
        <v>63</v>
      </c>
      <c r="G34" s="55" t="s">
        <v>578</v>
      </c>
      <c r="H34" s="55" t="s">
        <v>579</v>
      </c>
      <c r="I34" s="55" t="s">
        <v>580</v>
      </c>
      <c r="J34" s="55" t="s">
        <v>581</v>
      </c>
      <c r="K34" s="53" t="s">
        <v>427</v>
      </c>
      <c r="L34" s="54" t="s">
        <v>582</v>
      </c>
      <c r="M34" s="51"/>
    </row>
    <row r="35" spans="1:13" x14ac:dyDescent="0.25">
      <c r="A35" s="62">
        <v>33</v>
      </c>
      <c r="B35" s="62" t="s">
        <v>583</v>
      </c>
      <c r="C35" s="63" t="s">
        <v>326</v>
      </c>
      <c r="D35" s="63" t="s">
        <v>327</v>
      </c>
      <c r="E35" s="63" t="s">
        <v>328</v>
      </c>
      <c r="F35" s="63" t="s">
        <v>329</v>
      </c>
      <c r="G35" s="62" t="s">
        <v>561</v>
      </c>
      <c r="H35" s="62" t="s">
        <v>584</v>
      </c>
      <c r="I35" s="62" t="s">
        <v>585</v>
      </c>
      <c r="J35" s="62" t="s">
        <v>586</v>
      </c>
      <c r="K35" s="64" t="s">
        <v>427</v>
      </c>
      <c r="L35" s="65" t="s">
        <v>587</v>
      </c>
      <c r="M35" s="62"/>
    </row>
    <row r="36" spans="1:13" x14ac:dyDescent="0.25">
      <c r="A36" s="51">
        <v>34</v>
      </c>
      <c r="B36" s="51" t="s">
        <v>588</v>
      </c>
      <c r="C36" s="52" t="s">
        <v>31</v>
      </c>
      <c r="D36" s="52" t="s">
        <v>17</v>
      </c>
      <c r="E36" s="52" t="s">
        <v>32</v>
      </c>
      <c r="F36" s="52" t="s">
        <v>29</v>
      </c>
      <c r="G36" s="55" t="s">
        <v>589</v>
      </c>
      <c r="H36" s="55" t="s">
        <v>590</v>
      </c>
      <c r="I36" s="55" t="s">
        <v>591</v>
      </c>
      <c r="J36" s="55" t="s">
        <v>592</v>
      </c>
      <c r="K36" s="53" t="s">
        <v>427</v>
      </c>
      <c r="L36" s="54" t="s">
        <v>593</v>
      </c>
      <c r="M36" s="51"/>
    </row>
    <row r="37" spans="1:13" x14ac:dyDescent="0.25">
      <c r="A37" s="62">
        <v>35</v>
      </c>
      <c r="B37" s="62" t="s">
        <v>692</v>
      </c>
      <c r="C37" s="63" t="s">
        <v>65</v>
      </c>
      <c r="D37" s="63" t="s">
        <v>17</v>
      </c>
      <c r="E37" s="63" t="s">
        <v>66</v>
      </c>
      <c r="F37" s="63" t="s">
        <v>39</v>
      </c>
      <c r="G37" s="62" t="s">
        <v>441</v>
      </c>
      <c r="H37" s="62" t="s">
        <v>693</v>
      </c>
      <c r="I37" s="62" t="s">
        <v>694</v>
      </c>
      <c r="J37" s="62" t="s">
        <v>695</v>
      </c>
      <c r="K37" s="64" t="s">
        <v>427</v>
      </c>
      <c r="L37" s="65" t="s">
        <v>696</v>
      </c>
      <c r="M37" s="62"/>
    </row>
    <row r="38" spans="1:13" x14ac:dyDescent="0.25">
      <c r="A38" s="51">
        <v>36</v>
      </c>
      <c r="B38" s="51" t="s">
        <v>907</v>
      </c>
      <c r="C38" s="52" t="s">
        <v>311</v>
      </c>
      <c r="D38" s="52" t="s">
        <v>17</v>
      </c>
      <c r="E38" s="52" t="s">
        <v>312</v>
      </c>
      <c r="F38" s="52" t="s">
        <v>11</v>
      </c>
      <c r="G38" s="55" t="s">
        <v>684</v>
      </c>
      <c r="H38" s="55" t="s">
        <v>908</v>
      </c>
      <c r="I38" s="55" t="s">
        <v>581</v>
      </c>
      <c r="J38" s="55" t="s">
        <v>590</v>
      </c>
      <c r="K38" s="53" t="s">
        <v>490</v>
      </c>
      <c r="L38" s="54" t="s">
        <v>909</v>
      </c>
      <c r="M38" s="51"/>
    </row>
    <row r="39" spans="1:13" x14ac:dyDescent="0.25">
      <c r="A39" s="62">
        <v>37</v>
      </c>
      <c r="B39" s="62" t="s">
        <v>456</v>
      </c>
      <c r="C39" s="63" t="s">
        <v>410</v>
      </c>
      <c r="D39" s="63" t="s">
        <v>327</v>
      </c>
      <c r="E39" s="63" t="s">
        <v>110</v>
      </c>
      <c r="F39" s="63" t="s">
        <v>15</v>
      </c>
      <c r="G39" s="62" t="s">
        <v>457</v>
      </c>
      <c r="H39" s="62" t="s">
        <v>458</v>
      </c>
      <c r="I39" s="62" t="s">
        <v>459</v>
      </c>
      <c r="J39" s="62" t="s">
        <v>460</v>
      </c>
      <c r="K39" s="64" t="s">
        <v>427</v>
      </c>
      <c r="L39" s="65" t="s">
        <v>461</v>
      </c>
      <c r="M39" s="62"/>
    </row>
    <row r="40" spans="1:13" x14ac:dyDescent="0.25">
      <c r="A40" s="51">
        <v>38</v>
      </c>
      <c r="B40" s="51" t="s">
        <v>462</v>
      </c>
      <c r="C40" s="52" t="s">
        <v>257</v>
      </c>
      <c r="D40" s="52" t="s">
        <v>104</v>
      </c>
      <c r="E40" s="52" t="s">
        <v>151</v>
      </c>
      <c r="F40" s="52" t="s">
        <v>128</v>
      </c>
      <c r="G40" s="55" t="s">
        <v>463</v>
      </c>
      <c r="H40" s="55" t="s">
        <v>464</v>
      </c>
      <c r="I40" s="55" t="s">
        <v>465</v>
      </c>
      <c r="J40" s="55" t="s">
        <v>466</v>
      </c>
      <c r="K40" s="53" t="s">
        <v>427</v>
      </c>
      <c r="L40" s="54" t="s">
        <v>467</v>
      </c>
      <c r="M40" s="51"/>
    </row>
    <row r="41" spans="1:13" x14ac:dyDescent="0.25">
      <c r="A41" s="62">
        <v>39</v>
      </c>
      <c r="B41" s="62" t="s">
        <v>468</v>
      </c>
      <c r="C41" s="63" t="s">
        <v>413</v>
      </c>
      <c r="D41" s="63" t="s">
        <v>17</v>
      </c>
      <c r="E41" s="63" t="s">
        <v>110</v>
      </c>
      <c r="F41" s="63" t="s">
        <v>63</v>
      </c>
      <c r="G41" s="62" t="s">
        <v>469</v>
      </c>
      <c r="H41" s="62" t="s">
        <v>470</v>
      </c>
      <c r="I41" s="62" t="s">
        <v>471</v>
      </c>
      <c r="J41" s="62" t="s">
        <v>472</v>
      </c>
      <c r="K41" s="64" t="s">
        <v>427</v>
      </c>
      <c r="L41" s="65" t="s">
        <v>473</v>
      </c>
      <c r="M41" s="62"/>
    </row>
    <row r="42" spans="1:13" x14ac:dyDescent="0.25">
      <c r="A42" s="51">
        <v>40</v>
      </c>
      <c r="B42" s="51" t="s">
        <v>910</v>
      </c>
      <c r="C42" s="52" t="s">
        <v>277</v>
      </c>
      <c r="D42" s="52" t="s">
        <v>17</v>
      </c>
      <c r="E42" s="52" t="s">
        <v>278</v>
      </c>
      <c r="F42" s="52" t="s">
        <v>11</v>
      </c>
      <c r="G42" s="55" t="s">
        <v>578</v>
      </c>
      <c r="H42" s="55" t="s">
        <v>911</v>
      </c>
      <c r="I42" s="55" t="s">
        <v>797</v>
      </c>
      <c r="J42" s="55" t="s">
        <v>912</v>
      </c>
      <c r="K42" s="53" t="s">
        <v>913</v>
      </c>
      <c r="L42" s="54" t="s">
        <v>914</v>
      </c>
      <c r="M42" s="51"/>
    </row>
    <row r="43" spans="1:13" x14ac:dyDescent="0.25">
      <c r="A43" s="62">
        <v>41</v>
      </c>
      <c r="B43" s="62" t="s">
        <v>697</v>
      </c>
      <c r="C43" s="63" t="s">
        <v>47</v>
      </c>
      <c r="D43" s="63" t="s">
        <v>17</v>
      </c>
      <c r="E43" s="63" t="s">
        <v>24</v>
      </c>
      <c r="F43" s="63" t="s">
        <v>15</v>
      </c>
      <c r="G43" s="62" t="s">
        <v>698</v>
      </c>
      <c r="H43" s="62" t="s">
        <v>699</v>
      </c>
      <c r="I43" s="62" t="s">
        <v>700</v>
      </c>
      <c r="J43" s="62" t="s">
        <v>610</v>
      </c>
      <c r="K43" s="64" t="s">
        <v>427</v>
      </c>
      <c r="L43" s="65" t="s">
        <v>701</v>
      </c>
      <c r="M43" s="66"/>
    </row>
    <row r="44" spans="1:13" x14ac:dyDescent="0.25">
      <c r="A44" s="51">
        <v>42</v>
      </c>
      <c r="B44" s="51" t="s">
        <v>594</v>
      </c>
      <c r="C44" s="52" t="s">
        <v>69</v>
      </c>
      <c r="D44" s="52" t="s">
        <v>17</v>
      </c>
      <c r="E44" s="52" t="s">
        <v>70</v>
      </c>
      <c r="F44" s="52" t="s">
        <v>39</v>
      </c>
      <c r="G44" s="55" t="s">
        <v>595</v>
      </c>
      <c r="H44" s="55" t="s">
        <v>596</v>
      </c>
      <c r="I44" s="55" t="s">
        <v>477</v>
      </c>
      <c r="J44" s="55" t="s">
        <v>542</v>
      </c>
      <c r="K44" s="53" t="s">
        <v>427</v>
      </c>
      <c r="L44" s="54" t="s">
        <v>597</v>
      </c>
      <c r="M44" s="67"/>
    </row>
    <row r="45" spans="1:13" x14ac:dyDescent="0.25">
      <c r="A45" s="62">
        <v>43</v>
      </c>
      <c r="B45" s="62" t="s">
        <v>598</v>
      </c>
      <c r="C45" s="63" t="s">
        <v>16</v>
      </c>
      <c r="D45" s="63" t="s">
        <v>17</v>
      </c>
      <c r="E45" s="63" t="s">
        <v>18</v>
      </c>
      <c r="F45" s="63" t="s">
        <v>15</v>
      </c>
      <c r="G45" s="62" t="s">
        <v>599</v>
      </c>
      <c r="H45" s="62" t="s">
        <v>600</v>
      </c>
      <c r="I45" s="62" t="s">
        <v>601</v>
      </c>
      <c r="J45" s="62" t="s">
        <v>602</v>
      </c>
      <c r="K45" s="64" t="s">
        <v>427</v>
      </c>
      <c r="L45" s="65" t="s">
        <v>603</v>
      </c>
      <c r="M45" s="66"/>
    </row>
    <row r="46" spans="1:13" x14ac:dyDescent="0.25">
      <c r="A46" s="51">
        <v>44</v>
      </c>
      <c r="B46" s="51" t="s">
        <v>915</v>
      </c>
      <c r="C46" s="52" t="s">
        <v>215</v>
      </c>
      <c r="D46" s="52" t="s">
        <v>17</v>
      </c>
      <c r="E46" s="52" t="s">
        <v>216</v>
      </c>
      <c r="F46" s="52" t="s">
        <v>155</v>
      </c>
      <c r="G46" s="55" t="s">
        <v>916</v>
      </c>
      <c r="H46" s="55" t="s">
        <v>592</v>
      </c>
      <c r="I46" s="55" t="s">
        <v>917</v>
      </c>
      <c r="J46" s="55" t="s">
        <v>602</v>
      </c>
      <c r="K46" s="53" t="s">
        <v>427</v>
      </c>
      <c r="L46" s="54" t="s">
        <v>918</v>
      </c>
      <c r="M46" s="67"/>
    </row>
    <row r="47" spans="1:13" x14ac:dyDescent="0.25">
      <c r="A47" s="62">
        <v>45</v>
      </c>
      <c r="B47" s="62" t="s">
        <v>474</v>
      </c>
      <c r="C47" s="63" t="s">
        <v>1070</v>
      </c>
      <c r="D47" s="63" t="s">
        <v>17</v>
      </c>
      <c r="E47" s="63" t="s">
        <v>240</v>
      </c>
      <c r="F47" s="63" t="s">
        <v>7</v>
      </c>
      <c r="G47" s="62" t="s">
        <v>475</v>
      </c>
      <c r="H47" s="62" t="s">
        <v>476</v>
      </c>
      <c r="I47" s="62" t="s">
        <v>477</v>
      </c>
      <c r="J47" s="62" t="s">
        <v>478</v>
      </c>
      <c r="K47" s="64" t="s">
        <v>427</v>
      </c>
      <c r="L47" s="65" t="s">
        <v>479</v>
      </c>
      <c r="M47" s="66"/>
    </row>
    <row r="48" spans="1:13" x14ac:dyDescent="0.25">
      <c r="A48" s="51">
        <v>46</v>
      </c>
      <c r="B48" s="51" t="s">
        <v>480</v>
      </c>
      <c r="C48" s="52" t="s">
        <v>127</v>
      </c>
      <c r="D48" s="52" t="s">
        <v>87</v>
      </c>
      <c r="E48" s="52" t="s">
        <v>110</v>
      </c>
      <c r="F48" s="52" t="s">
        <v>128</v>
      </c>
      <c r="G48" s="55" t="s">
        <v>481</v>
      </c>
      <c r="H48" s="55" t="s">
        <v>482</v>
      </c>
      <c r="I48" s="55" t="s">
        <v>469</v>
      </c>
      <c r="J48" s="55" t="s">
        <v>483</v>
      </c>
      <c r="K48" s="53" t="s">
        <v>427</v>
      </c>
      <c r="L48" s="54" t="s">
        <v>484</v>
      </c>
      <c r="M48" s="67"/>
    </row>
    <row r="49" spans="1:13" x14ac:dyDescent="0.25">
      <c r="A49" s="62">
        <v>47</v>
      </c>
      <c r="B49" s="62" t="s">
        <v>702</v>
      </c>
      <c r="C49" s="63" t="s">
        <v>407</v>
      </c>
      <c r="D49" s="63" t="s">
        <v>17</v>
      </c>
      <c r="E49" s="63" t="s">
        <v>58</v>
      </c>
      <c r="F49" s="63" t="s">
        <v>128</v>
      </c>
      <c r="G49" s="62" t="s">
        <v>475</v>
      </c>
      <c r="H49" s="62" t="s">
        <v>703</v>
      </c>
      <c r="I49" s="62" t="s">
        <v>704</v>
      </c>
      <c r="J49" s="62" t="s">
        <v>705</v>
      </c>
      <c r="K49" s="64" t="s">
        <v>427</v>
      </c>
      <c r="L49" s="65" t="s">
        <v>706</v>
      </c>
      <c r="M49" s="66"/>
    </row>
    <row r="50" spans="1:13" x14ac:dyDescent="0.25">
      <c r="A50" s="51">
        <v>48</v>
      </c>
      <c r="B50" s="51" t="s">
        <v>707</v>
      </c>
      <c r="C50" s="52" t="s">
        <v>125</v>
      </c>
      <c r="D50" s="52" t="s">
        <v>17</v>
      </c>
      <c r="E50" s="52" t="s">
        <v>126</v>
      </c>
      <c r="F50" s="52" t="s">
        <v>15</v>
      </c>
      <c r="G50" s="55" t="s">
        <v>708</v>
      </c>
      <c r="H50" s="55" t="s">
        <v>709</v>
      </c>
      <c r="I50" s="55" t="s">
        <v>710</v>
      </c>
      <c r="J50" s="55" t="s">
        <v>482</v>
      </c>
      <c r="K50" s="53" t="s">
        <v>427</v>
      </c>
      <c r="L50" s="54" t="s">
        <v>711</v>
      </c>
      <c r="M50" s="67"/>
    </row>
    <row r="51" spans="1:13" x14ac:dyDescent="0.25">
      <c r="A51" s="62">
        <v>49</v>
      </c>
      <c r="B51" s="62" t="s">
        <v>485</v>
      </c>
      <c r="C51" s="63" t="s">
        <v>88</v>
      </c>
      <c r="D51" s="63" t="s">
        <v>17</v>
      </c>
      <c r="E51" s="63" t="s">
        <v>89</v>
      </c>
      <c r="F51" s="63" t="s">
        <v>90</v>
      </c>
      <c r="G51" s="62" t="s">
        <v>486</v>
      </c>
      <c r="H51" s="62" t="s">
        <v>487</v>
      </c>
      <c r="I51" s="62" t="s">
        <v>488</v>
      </c>
      <c r="J51" s="62" t="s">
        <v>489</v>
      </c>
      <c r="K51" s="64" t="s">
        <v>490</v>
      </c>
      <c r="L51" s="65" t="s">
        <v>491</v>
      </c>
      <c r="M51" s="66"/>
    </row>
    <row r="52" spans="1:13" x14ac:dyDescent="0.25">
      <c r="A52" s="51">
        <v>50</v>
      </c>
      <c r="B52" s="51" t="s">
        <v>795</v>
      </c>
      <c r="C52" s="52" t="s">
        <v>109</v>
      </c>
      <c r="D52" s="52" t="s">
        <v>17</v>
      </c>
      <c r="E52" s="52" t="s">
        <v>110</v>
      </c>
      <c r="F52" s="52" t="s">
        <v>15</v>
      </c>
      <c r="G52" s="55" t="s">
        <v>796</v>
      </c>
      <c r="H52" s="55" t="s">
        <v>797</v>
      </c>
      <c r="I52" s="55" t="s">
        <v>798</v>
      </c>
      <c r="J52" s="55" t="s">
        <v>799</v>
      </c>
      <c r="K52" s="53" t="s">
        <v>427</v>
      </c>
      <c r="L52" s="54" t="s">
        <v>800</v>
      </c>
      <c r="M52" s="67"/>
    </row>
    <row r="53" spans="1:13" x14ac:dyDescent="0.25">
      <c r="A53" s="62">
        <v>51</v>
      </c>
      <c r="B53" s="62" t="s">
        <v>801</v>
      </c>
      <c r="C53" s="63" t="s">
        <v>193</v>
      </c>
      <c r="D53" s="63" t="s">
        <v>17</v>
      </c>
      <c r="E53" s="63" t="s">
        <v>192</v>
      </c>
      <c r="F53" s="63" t="s">
        <v>15</v>
      </c>
      <c r="G53" s="62" t="s">
        <v>694</v>
      </c>
      <c r="H53" s="62" t="s">
        <v>575</v>
      </c>
      <c r="I53" s="62" t="s">
        <v>802</v>
      </c>
      <c r="J53" s="62" t="s">
        <v>803</v>
      </c>
      <c r="K53" s="64" t="s">
        <v>427</v>
      </c>
      <c r="L53" s="65" t="s">
        <v>804</v>
      </c>
      <c r="M53" s="62"/>
    </row>
    <row r="54" spans="1:13" x14ac:dyDescent="0.25">
      <c r="A54" s="51">
        <v>52</v>
      </c>
      <c r="B54" s="51" t="s">
        <v>492</v>
      </c>
      <c r="C54" s="52" t="s">
        <v>120</v>
      </c>
      <c r="D54" s="52" t="s">
        <v>17</v>
      </c>
      <c r="E54" s="52" t="s">
        <v>110</v>
      </c>
      <c r="F54" s="52" t="s">
        <v>39</v>
      </c>
      <c r="G54" s="55" t="s">
        <v>493</v>
      </c>
      <c r="H54" s="55" t="s">
        <v>494</v>
      </c>
      <c r="I54" s="55" t="s">
        <v>495</v>
      </c>
      <c r="J54" s="55" t="s">
        <v>496</v>
      </c>
      <c r="K54" s="53" t="s">
        <v>497</v>
      </c>
      <c r="L54" s="54" t="s">
        <v>498</v>
      </c>
      <c r="M54" s="51"/>
    </row>
    <row r="55" spans="1:13" x14ac:dyDescent="0.25">
      <c r="A55" s="62">
        <v>53</v>
      </c>
      <c r="B55" s="62" t="s">
        <v>805</v>
      </c>
      <c r="C55" s="63" t="s">
        <v>259</v>
      </c>
      <c r="D55" s="63" t="s">
        <v>17</v>
      </c>
      <c r="E55" s="63" t="s">
        <v>260</v>
      </c>
      <c r="F55" s="63" t="s">
        <v>128</v>
      </c>
      <c r="G55" s="62" t="s">
        <v>806</v>
      </c>
      <c r="H55" s="62" t="s">
        <v>807</v>
      </c>
      <c r="I55" s="62" t="s">
        <v>808</v>
      </c>
      <c r="J55" s="62" t="s">
        <v>809</v>
      </c>
      <c r="K55" s="64" t="s">
        <v>427</v>
      </c>
      <c r="L55" s="65" t="s">
        <v>810</v>
      </c>
      <c r="M55" s="62"/>
    </row>
    <row r="56" spans="1:13" x14ac:dyDescent="0.25">
      <c r="A56" s="51">
        <v>54</v>
      </c>
      <c r="B56" s="51" t="s">
        <v>604</v>
      </c>
      <c r="C56" s="52" t="s">
        <v>262</v>
      </c>
      <c r="D56" s="52" t="s">
        <v>17</v>
      </c>
      <c r="E56" s="52" t="s">
        <v>404</v>
      </c>
      <c r="F56" s="52" t="s">
        <v>15</v>
      </c>
      <c r="G56" s="55" t="s">
        <v>463</v>
      </c>
      <c r="H56" s="55" t="s">
        <v>605</v>
      </c>
      <c r="I56" s="55" t="s">
        <v>606</v>
      </c>
      <c r="J56" s="55" t="s">
        <v>607</v>
      </c>
      <c r="K56" s="53" t="s">
        <v>427</v>
      </c>
      <c r="L56" s="54" t="s">
        <v>608</v>
      </c>
      <c r="M56" s="51"/>
    </row>
    <row r="57" spans="1:13" x14ac:dyDescent="0.25">
      <c r="A57" s="62">
        <v>55</v>
      </c>
      <c r="B57" s="62" t="s">
        <v>609</v>
      </c>
      <c r="C57" s="63" t="s">
        <v>134</v>
      </c>
      <c r="D57" s="63" t="s">
        <v>17</v>
      </c>
      <c r="E57" s="63" t="s">
        <v>96</v>
      </c>
      <c r="F57" s="63" t="s">
        <v>135</v>
      </c>
      <c r="G57" s="62" t="s">
        <v>610</v>
      </c>
      <c r="H57" s="62" t="s">
        <v>611</v>
      </c>
      <c r="I57" s="62" t="s">
        <v>612</v>
      </c>
      <c r="J57" s="62" t="s">
        <v>613</v>
      </c>
      <c r="K57" s="64" t="s">
        <v>427</v>
      </c>
      <c r="L57" s="65" t="s">
        <v>614</v>
      </c>
      <c r="M57" s="62"/>
    </row>
    <row r="58" spans="1:13" x14ac:dyDescent="0.25">
      <c r="A58" s="51">
        <v>56</v>
      </c>
      <c r="B58" s="51" t="s">
        <v>919</v>
      </c>
      <c r="C58" s="52" t="s">
        <v>76</v>
      </c>
      <c r="D58" s="52" t="s">
        <v>17</v>
      </c>
      <c r="E58" s="52" t="s">
        <v>77</v>
      </c>
      <c r="F58" s="52" t="s">
        <v>275</v>
      </c>
      <c r="G58" s="55" t="s">
        <v>920</v>
      </c>
      <c r="H58" s="55" t="s">
        <v>921</v>
      </c>
      <c r="I58" s="55" t="s">
        <v>922</v>
      </c>
      <c r="J58" s="55" t="s">
        <v>524</v>
      </c>
      <c r="K58" s="53" t="s">
        <v>427</v>
      </c>
      <c r="L58" s="54" t="s">
        <v>923</v>
      </c>
      <c r="M58" s="51"/>
    </row>
    <row r="59" spans="1:13" x14ac:dyDescent="0.25">
      <c r="A59" s="62">
        <v>57</v>
      </c>
      <c r="B59" s="62" t="s">
        <v>924</v>
      </c>
      <c r="C59" s="63" t="s">
        <v>160</v>
      </c>
      <c r="D59" s="63" t="s">
        <v>87</v>
      </c>
      <c r="E59" s="63" t="s">
        <v>161</v>
      </c>
      <c r="F59" s="63" t="s">
        <v>155</v>
      </c>
      <c r="G59" s="62" t="s">
        <v>917</v>
      </c>
      <c r="H59" s="62" t="s">
        <v>710</v>
      </c>
      <c r="I59" s="62" t="s">
        <v>876</v>
      </c>
      <c r="J59" s="62" t="s">
        <v>925</v>
      </c>
      <c r="K59" s="64" t="s">
        <v>427</v>
      </c>
      <c r="L59" s="65" t="s">
        <v>926</v>
      </c>
      <c r="M59" s="62"/>
    </row>
    <row r="60" spans="1:13" x14ac:dyDescent="0.25">
      <c r="A60" s="51">
        <v>58</v>
      </c>
      <c r="B60" s="51" t="s">
        <v>712</v>
      </c>
      <c r="C60" s="52" t="s">
        <v>245</v>
      </c>
      <c r="D60" s="52" t="s">
        <v>17</v>
      </c>
      <c r="E60" s="52" t="s">
        <v>246</v>
      </c>
      <c r="F60" s="52" t="s">
        <v>200</v>
      </c>
      <c r="G60" s="55" t="s">
        <v>685</v>
      </c>
      <c r="H60" s="55" t="s">
        <v>713</v>
      </c>
      <c r="I60" s="55" t="s">
        <v>714</v>
      </c>
      <c r="J60" s="55" t="s">
        <v>715</v>
      </c>
      <c r="K60" s="53" t="s">
        <v>427</v>
      </c>
      <c r="L60" s="54" t="s">
        <v>716</v>
      </c>
      <c r="M60" s="51"/>
    </row>
    <row r="61" spans="1:13" x14ac:dyDescent="0.25">
      <c r="A61" s="62">
        <v>59</v>
      </c>
      <c r="B61" s="62" t="s">
        <v>869</v>
      </c>
      <c r="C61" s="63" t="s">
        <v>174</v>
      </c>
      <c r="D61" s="63" t="s">
        <v>17</v>
      </c>
      <c r="E61" s="63" t="s">
        <v>10</v>
      </c>
      <c r="F61" s="63" t="s">
        <v>11</v>
      </c>
      <c r="G61" s="62" t="s">
        <v>870</v>
      </c>
      <c r="H61" s="62" t="s">
        <v>871</v>
      </c>
      <c r="I61" s="62" t="s">
        <v>621</v>
      </c>
      <c r="J61" s="62" t="s">
        <v>837</v>
      </c>
      <c r="K61" s="64" t="s">
        <v>427</v>
      </c>
      <c r="L61" s="65" t="s">
        <v>872</v>
      </c>
      <c r="M61" s="62"/>
    </row>
    <row r="62" spans="1:13" x14ac:dyDescent="0.25">
      <c r="A62" s="51">
        <v>60</v>
      </c>
      <c r="B62" s="51" t="s">
        <v>873</v>
      </c>
      <c r="C62" s="52" t="s">
        <v>330</v>
      </c>
      <c r="D62" s="52" t="s">
        <v>17</v>
      </c>
      <c r="E62" s="52" t="s">
        <v>224</v>
      </c>
      <c r="F62" s="52" t="s">
        <v>331</v>
      </c>
      <c r="G62" s="55" t="s">
        <v>874</v>
      </c>
      <c r="H62" s="55" t="s">
        <v>875</v>
      </c>
      <c r="I62" s="55" t="s">
        <v>876</v>
      </c>
      <c r="J62" s="55" t="s">
        <v>877</v>
      </c>
      <c r="K62" s="53" t="s">
        <v>427</v>
      </c>
      <c r="L62" s="54" t="s">
        <v>878</v>
      </c>
      <c r="M62" s="51"/>
    </row>
    <row r="63" spans="1:13" x14ac:dyDescent="0.25">
      <c r="A63" s="62">
        <v>61</v>
      </c>
      <c r="B63" s="62" t="s">
        <v>927</v>
      </c>
      <c r="C63" s="63" t="s">
        <v>41</v>
      </c>
      <c r="D63" s="63" t="s">
        <v>87</v>
      </c>
      <c r="E63" s="63" t="s">
        <v>42</v>
      </c>
      <c r="F63" s="63" t="s">
        <v>43</v>
      </c>
      <c r="G63" s="62" t="s">
        <v>705</v>
      </c>
      <c r="H63" s="62" t="s">
        <v>928</v>
      </c>
      <c r="I63" s="62" t="s">
        <v>929</v>
      </c>
      <c r="J63" s="62" t="s">
        <v>808</v>
      </c>
      <c r="K63" s="64" t="s">
        <v>427</v>
      </c>
      <c r="L63" s="65" t="s">
        <v>930</v>
      </c>
      <c r="M63" s="66"/>
    </row>
    <row r="64" spans="1:13" x14ac:dyDescent="0.25">
      <c r="A64" s="51">
        <v>62</v>
      </c>
      <c r="B64" s="51" t="s">
        <v>879</v>
      </c>
      <c r="C64" s="52" t="s">
        <v>254</v>
      </c>
      <c r="D64" s="52" t="s">
        <v>17</v>
      </c>
      <c r="E64" s="52" t="s">
        <v>255</v>
      </c>
      <c r="F64" s="52" t="s">
        <v>7</v>
      </c>
      <c r="G64" s="55" t="s">
        <v>880</v>
      </c>
      <c r="H64" s="55" t="s">
        <v>881</v>
      </c>
      <c r="I64" s="55" t="s">
        <v>882</v>
      </c>
      <c r="J64" s="74" t="s">
        <v>883</v>
      </c>
      <c r="K64" s="53" t="s">
        <v>427</v>
      </c>
      <c r="L64" s="54" t="s">
        <v>884</v>
      </c>
      <c r="M64" s="67"/>
    </row>
    <row r="65" spans="1:13" x14ac:dyDescent="0.25">
      <c r="A65" s="62">
        <v>63</v>
      </c>
      <c r="B65" s="62" t="s">
        <v>615</v>
      </c>
      <c r="C65" s="63" t="s">
        <v>414</v>
      </c>
      <c r="D65" s="63" t="s">
        <v>17</v>
      </c>
      <c r="E65" s="63" t="s">
        <v>324</v>
      </c>
      <c r="F65" s="52" t="s">
        <v>294</v>
      </c>
      <c r="G65" s="55" t="s">
        <v>616</v>
      </c>
      <c r="H65" s="55" t="s">
        <v>617</v>
      </c>
      <c r="I65" s="55" t="s">
        <v>524</v>
      </c>
      <c r="J65" s="55" t="s">
        <v>618</v>
      </c>
      <c r="K65" s="64" t="s">
        <v>427</v>
      </c>
      <c r="L65" s="65" t="s">
        <v>619</v>
      </c>
      <c r="M65" s="66"/>
    </row>
    <row r="66" spans="1:13" x14ac:dyDescent="0.25">
      <c r="A66" s="51">
        <v>64</v>
      </c>
      <c r="B66" s="51" t="s">
        <v>717</v>
      </c>
      <c r="C66" s="52" t="s">
        <v>159</v>
      </c>
      <c r="D66" s="52" t="s">
        <v>17</v>
      </c>
      <c r="E66" s="52" t="s">
        <v>14</v>
      </c>
      <c r="F66" s="52" t="s">
        <v>83</v>
      </c>
      <c r="G66" s="55" t="s">
        <v>718</v>
      </c>
      <c r="H66" s="55" t="s">
        <v>719</v>
      </c>
      <c r="I66" s="55" t="s">
        <v>488</v>
      </c>
      <c r="J66" s="55" t="s">
        <v>720</v>
      </c>
      <c r="K66" s="53" t="s">
        <v>490</v>
      </c>
      <c r="L66" s="54" t="s">
        <v>721</v>
      </c>
      <c r="M66" s="67"/>
    </row>
    <row r="67" spans="1:13" x14ac:dyDescent="0.25">
      <c r="A67" s="62">
        <v>65</v>
      </c>
      <c r="B67" s="51" t="s">
        <v>620</v>
      </c>
      <c r="C67" s="52" t="s">
        <v>295</v>
      </c>
      <c r="D67" s="52" t="s">
        <v>17</v>
      </c>
      <c r="E67" s="52" t="s">
        <v>296</v>
      </c>
      <c r="F67" s="52" t="s">
        <v>297</v>
      </c>
      <c r="G67" s="55" t="s">
        <v>621</v>
      </c>
      <c r="H67" s="55" t="s">
        <v>622</v>
      </c>
      <c r="I67" s="55" t="s">
        <v>623</v>
      </c>
      <c r="J67" s="55" t="s">
        <v>624</v>
      </c>
      <c r="K67" s="53" t="s">
        <v>427</v>
      </c>
      <c r="L67" s="54" t="s">
        <v>625</v>
      </c>
      <c r="M67" s="67"/>
    </row>
    <row r="68" spans="1:13" x14ac:dyDescent="0.25">
      <c r="A68" s="51">
        <v>66</v>
      </c>
      <c r="B68" s="51" t="s">
        <v>885</v>
      </c>
      <c r="C68" s="52" t="s">
        <v>337</v>
      </c>
      <c r="D68" s="52" t="s">
        <v>17</v>
      </c>
      <c r="E68" s="52" t="s">
        <v>338</v>
      </c>
      <c r="F68" s="52" t="s">
        <v>11</v>
      </c>
      <c r="G68" s="55" t="s">
        <v>559</v>
      </c>
      <c r="H68" s="55" t="s">
        <v>880</v>
      </c>
      <c r="I68" s="55" t="s">
        <v>606</v>
      </c>
      <c r="J68" s="53" t="s">
        <v>883</v>
      </c>
      <c r="K68" s="53" t="s">
        <v>497</v>
      </c>
      <c r="L68" s="54" t="s">
        <v>1054</v>
      </c>
      <c r="M68" s="67"/>
    </row>
    <row r="69" spans="1:13" x14ac:dyDescent="0.25">
      <c r="A69" s="62">
        <v>67</v>
      </c>
      <c r="B69" s="62" t="s">
        <v>722</v>
      </c>
      <c r="C69" s="63" t="s">
        <v>392</v>
      </c>
      <c r="D69" s="63" t="s">
        <v>17</v>
      </c>
      <c r="E69" s="63" t="s">
        <v>393</v>
      </c>
      <c r="F69" s="63" t="s">
        <v>7</v>
      </c>
      <c r="G69" s="55" t="s">
        <v>482</v>
      </c>
      <c r="H69" s="55" t="s">
        <v>723</v>
      </c>
      <c r="I69" s="55" t="s">
        <v>724</v>
      </c>
      <c r="J69" s="62" t="s">
        <v>725</v>
      </c>
      <c r="K69" s="64" t="s">
        <v>490</v>
      </c>
      <c r="L69" s="65" t="s">
        <v>726</v>
      </c>
      <c r="M69" s="66"/>
    </row>
    <row r="70" spans="1:13" x14ac:dyDescent="0.25">
      <c r="A70" s="51">
        <v>68</v>
      </c>
      <c r="B70" s="51" t="s">
        <v>727</v>
      </c>
      <c r="C70" s="52" t="s">
        <v>322</v>
      </c>
      <c r="D70" s="52" t="s">
        <v>17</v>
      </c>
      <c r="E70" s="52" t="s">
        <v>58</v>
      </c>
      <c r="F70" s="52" t="s">
        <v>323</v>
      </c>
      <c r="G70" s="55" t="s">
        <v>728</v>
      </c>
      <c r="H70" s="55" t="s">
        <v>729</v>
      </c>
      <c r="I70" s="55" t="s">
        <v>730</v>
      </c>
      <c r="J70" s="55" t="s">
        <v>731</v>
      </c>
      <c r="K70" s="53" t="s">
        <v>427</v>
      </c>
      <c r="L70" s="54" t="s">
        <v>726</v>
      </c>
      <c r="M70" s="67"/>
    </row>
    <row r="71" spans="1:13" x14ac:dyDescent="0.25">
      <c r="A71" s="62">
        <v>69</v>
      </c>
      <c r="B71" s="62" t="s">
        <v>811</v>
      </c>
      <c r="C71" s="63" t="s">
        <v>396</v>
      </c>
      <c r="D71" s="63" t="s">
        <v>79</v>
      </c>
      <c r="E71" s="63" t="s">
        <v>35</v>
      </c>
      <c r="F71" s="63" t="s">
        <v>39</v>
      </c>
      <c r="G71" s="55" t="s">
        <v>812</v>
      </c>
      <c r="H71" s="55" t="s">
        <v>718</v>
      </c>
      <c r="I71" s="55" t="s">
        <v>813</v>
      </c>
      <c r="J71" s="55" t="s">
        <v>814</v>
      </c>
      <c r="K71" s="64" t="s">
        <v>427</v>
      </c>
      <c r="L71" s="65" t="s">
        <v>815</v>
      </c>
      <c r="M71" s="66"/>
    </row>
    <row r="72" spans="1:13" x14ac:dyDescent="0.25">
      <c r="A72" s="51">
        <v>70</v>
      </c>
      <c r="B72" s="51" t="s">
        <v>816</v>
      </c>
      <c r="C72" s="52" t="s">
        <v>371</v>
      </c>
      <c r="D72" s="52" t="s">
        <v>17</v>
      </c>
      <c r="E72" s="52" t="s">
        <v>34</v>
      </c>
      <c r="F72" s="52" t="s">
        <v>128</v>
      </c>
      <c r="G72" s="55" t="s">
        <v>542</v>
      </c>
      <c r="H72" s="55" t="s">
        <v>525</v>
      </c>
      <c r="I72" s="55" t="s">
        <v>817</v>
      </c>
      <c r="J72" s="55" t="s">
        <v>818</v>
      </c>
      <c r="K72" s="53" t="s">
        <v>490</v>
      </c>
      <c r="L72" s="54" t="s">
        <v>819</v>
      </c>
      <c r="M72" s="67"/>
    </row>
    <row r="73" spans="1:13" x14ac:dyDescent="0.25">
      <c r="A73" s="62">
        <v>71</v>
      </c>
      <c r="B73" s="62" t="s">
        <v>626</v>
      </c>
      <c r="C73" s="63" t="s">
        <v>114</v>
      </c>
      <c r="D73" s="63" t="s">
        <v>104</v>
      </c>
      <c r="E73" s="63" t="s">
        <v>96</v>
      </c>
      <c r="F73" s="63" t="s">
        <v>152</v>
      </c>
      <c r="G73" s="55" t="s">
        <v>627</v>
      </c>
      <c r="H73" s="55" t="s">
        <v>628</v>
      </c>
      <c r="I73" s="55" t="s">
        <v>629</v>
      </c>
      <c r="J73" s="53" t="s">
        <v>630</v>
      </c>
      <c r="K73" s="64" t="s">
        <v>427</v>
      </c>
      <c r="L73" s="65" t="s">
        <v>631</v>
      </c>
      <c r="M73" s="62"/>
    </row>
    <row r="74" spans="1:13" x14ac:dyDescent="0.25">
      <c r="A74" s="51">
        <v>72</v>
      </c>
      <c r="B74" s="51" t="s">
        <v>820</v>
      </c>
      <c r="C74" s="52" t="s">
        <v>403</v>
      </c>
      <c r="D74" s="52" t="s">
        <v>17</v>
      </c>
      <c r="E74" s="52" t="s">
        <v>110</v>
      </c>
      <c r="F74" s="52" t="s">
        <v>15</v>
      </c>
      <c r="G74" s="55" t="s">
        <v>821</v>
      </c>
      <c r="H74" s="55" t="s">
        <v>822</v>
      </c>
      <c r="I74" s="55" t="s">
        <v>730</v>
      </c>
      <c r="J74" s="55" t="s">
        <v>823</v>
      </c>
      <c r="K74" s="53" t="s">
        <v>427</v>
      </c>
      <c r="L74" s="54" t="s">
        <v>824</v>
      </c>
      <c r="M74" s="51"/>
    </row>
    <row r="75" spans="1:13" x14ac:dyDescent="0.25">
      <c r="A75" s="62">
        <v>73</v>
      </c>
      <c r="B75" s="62" t="s">
        <v>825</v>
      </c>
      <c r="C75" s="63" t="s">
        <v>281</v>
      </c>
      <c r="D75" s="63" t="s">
        <v>17</v>
      </c>
      <c r="E75" s="63" t="s">
        <v>26</v>
      </c>
      <c r="F75" s="63" t="s">
        <v>128</v>
      </c>
      <c r="G75" s="55" t="s">
        <v>502</v>
      </c>
      <c r="H75" s="55" t="s">
        <v>826</v>
      </c>
      <c r="I75" s="55" t="s">
        <v>827</v>
      </c>
      <c r="J75" s="62" t="s">
        <v>828</v>
      </c>
      <c r="K75" s="64" t="s">
        <v>427</v>
      </c>
      <c r="L75" s="65" t="s">
        <v>829</v>
      </c>
      <c r="M75" s="62"/>
    </row>
    <row r="76" spans="1:13" x14ac:dyDescent="0.25">
      <c r="A76" s="51">
        <v>74</v>
      </c>
      <c r="B76" s="51" t="s">
        <v>830</v>
      </c>
      <c r="C76" s="52" t="s">
        <v>391</v>
      </c>
      <c r="D76" s="52" t="s">
        <v>17</v>
      </c>
      <c r="E76" s="52" t="s">
        <v>163</v>
      </c>
      <c r="F76" s="52" t="s">
        <v>146</v>
      </c>
      <c r="G76" s="55" t="s">
        <v>831</v>
      </c>
      <c r="H76" s="55" t="s">
        <v>832</v>
      </c>
      <c r="I76" s="55" t="s">
        <v>833</v>
      </c>
      <c r="J76" s="55" t="s">
        <v>834</v>
      </c>
      <c r="K76" s="53" t="s">
        <v>427</v>
      </c>
      <c r="L76" s="54" t="s">
        <v>835</v>
      </c>
      <c r="M76" s="51"/>
    </row>
    <row r="77" spans="1:13" x14ac:dyDescent="0.25">
      <c r="A77" s="62">
        <v>75</v>
      </c>
      <c r="B77" s="62" t="s">
        <v>732</v>
      </c>
      <c r="C77" s="63" t="s">
        <v>415</v>
      </c>
      <c r="D77" s="63" t="s">
        <v>17</v>
      </c>
      <c r="E77" s="63" t="s">
        <v>212</v>
      </c>
      <c r="F77" s="63" t="s">
        <v>416</v>
      </c>
      <c r="G77" s="55" t="s">
        <v>733</v>
      </c>
      <c r="H77" s="55" t="s">
        <v>734</v>
      </c>
      <c r="I77" s="55" t="s">
        <v>735</v>
      </c>
      <c r="J77" s="62" t="s">
        <v>736</v>
      </c>
      <c r="K77" s="64" t="s">
        <v>490</v>
      </c>
      <c r="L77" s="65" t="s">
        <v>737</v>
      </c>
      <c r="M77" s="62"/>
    </row>
    <row r="78" spans="1:13" x14ac:dyDescent="0.25">
      <c r="A78" s="51">
        <v>76</v>
      </c>
      <c r="B78" s="51" t="s">
        <v>886</v>
      </c>
      <c r="C78" s="52" t="s">
        <v>374</v>
      </c>
      <c r="D78" s="52" t="s">
        <v>17</v>
      </c>
      <c r="E78" s="52" t="s">
        <v>375</v>
      </c>
      <c r="F78" s="52" t="s">
        <v>390</v>
      </c>
      <c r="G78" s="55" t="s">
        <v>837</v>
      </c>
      <c r="H78" s="55" t="s">
        <v>887</v>
      </c>
      <c r="I78" s="55" t="s">
        <v>888</v>
      </c>
      <c r="J78" s="55" t="s">
        <v>889</v>
      </c>
      <c r="K78" s="53" t="s">
        <v>427</v>
      </c>
      <c r="L78" s="54" t="s">
        <v>890</v>
      </c>
      <c r="M78" s="51"/>
    </row>
    <row r="79" spans="1:13" x14ac:dyDescent="0.25">
      <c r="A79" s="62">
        <v>77</v>
      </c>
      <c r="B79" s="62" t="s">
        <v>499</v>
      </c>
      <c r="C79" s="63" t="s">
        <v>309</v>
      </c>
      <c r="D79" s="63" t="s">
        <v>87</v>
      </c>
      <c r="E79" s="63" t="s">
        <v>110</v>
      </c>
      <c r="F79" s="63" t="s">
        <v>105</v>
      </c>
      <c r="G79" s="51" t="s">
        <v>500</v>
      </c>
      <c r="H79" s="62" t="s">
        <v>501</v>
      </c>
      <c r="I79" s="62" t="s">
        <v>502</v>
      </c>
      <c r="J79" s="62" t="s">
        <v>503</v>
      </c>
      <c r="K79" s="64" t="s">
        <v>490</v>
      </c>
      <c r="L79" s="65" t="s">
        <v>504</v>
      </c>
      <c r="M79" s="62"/>
    </row>
    <row r="80" spans="1:13" x14ac:dyDescent="0.25">
      <c r="A80" s="51">
        <v>78</v>
      </c>
      <c r="B80" s="51" t="s">
        <v>836</v>
      </c>
      <c r="C80" s="52" t="s">
        <v>133</v>
      </c>
      <c r="D80" s="52" t="s">
        <v>17</v>
      </c>
      <c r="E80" s="52" t="s">
        <v>35</v>
      </c>
      <c r="F80" s="52" t="s">
        <v>128</v>
      </c>
      <c r="G80" s="55" t="s">
        <v>837</v>
      </c>
      <c r="H80" s="55" t="s">
        <v>838</v>
      </c>
      <c r="I80" s="55" t="s">
        <v>839</v>
      </c>
      <c r="J80" s="51" t="s">
        <v>759</v>
      </c>
      <c r="K80" s="53" t="s">
        <v>740</v>
      </c>
      <c r="L80" s="54" t="s">
        <v>840</v>
      </c>
      <c r="M80" s="51"/>
    </row>
    <row r="81" spans="1:13" x14ac:dyDescent="0.25">
      <c r="A81" s="62">
        <v>79</v>
      </c>
      <c r="B81" s="51" t="s">
        <v>738</v>
      </c>
      <c r="C81" s="52" t="s">
        <v>370</v>
      </c>
      <c r="D81" s="52" t="s">
        <v>17</v>
      </c>
      <c r="E81" s="52" t="s">
        <v>24</v>
      </c>
      <c r="F81" s="52" t="s">
        <v>68</v>
      </c>
      <c r="G81" s="55" t="s">
        <v>512</v>
      </c>
      <c r="H81" s="55" t="s">
        <v>506</v>
      </c>
      <c r="I81" s="55" t="s">
        <v>739</v>
      </c>
      <c r="J81" s="55" t="s">
        <v>735</v>
      </c>
      <c r="K81" s="53" t="s">
        <v>534</v>
      </c>
      <c r="L81" s="54" t="s">
        <v>1053</v>
      </c>
      <c r="M81" s="51"/>
    </row>
    <row r="82" spans="1:13" x14ac:dyDescent="0.25">
      <c r="A82" s="51">
        <v>80</v>
      </c>
      <c r="B82" s="51" t="s">
        <v>841</v>
      </c>
      <c r="C82" s="52" t="s">
        <v>380</v>
      </c>
      <c r="D82" s="52" t="s">
        <v>17</v>
      </c>
      <c r="E82" s="52" t="s">
        <v>34</v>
      </c>
      <c r="F82" s="52" t="s">
        <v>21</v>
      </c>
      <c r="G82" s="55" t="s">
        <v>842</v>
      </c>
      <c r="H82" s="55" t="s">
        <v>843</v>
      </c>
      <c r="I82" s="55" t="s">
        <v>844</v>
      </c>
      <c r="J82" s="55" t="s">
        <v>845</v>
      </c>
      <c r="K82" s="53" t="s">
        <v>427</v>
      </c>
      <c r="L82" s="54" t="s">
        <v>846</v>
      </c>
      <c r="M82" s="51"/>
    </row>
    <row r="83" spans="1:13" x14ac:dyDescent="0.25">
      <c r="A83" s="62">
        <v>81</v>
      </c>
      <c r="B83" s="62" t="s">
        <v>931</v>
      </c>
      <c r="C83" s="63" t="s">
        <v>932</v>
      </c>
      <c r="D83" s="63" t="s">
        <v>17</v>
      </c>
      <c r="E83" s="63" t="s">
        <v>161</v>
      </c>
      <c r="F83" s="63" t="s">
        <v>933</v>
      </c>
      <c r="G83" s="55" t="s">
        <v>934</v>
      </c>
      <c r="H83" s="55" t="s">
        <v>935</v>
      </c>
      <c r="I83" s="55" t="s">
        <v>936</v>
      </c>
      <c r="J83" s="62" t="s">
        <v>937</v>
      </c>
      <c r="K83" s="64" t="s">
        <v>497</v>
      </c>
      <c r="L83" s="65" t="s">
        <v>938</v>
      </c>
      <c r="M83" s="66"/>
    </row>
    <row r="84" spans="1:13" x14ac:dyDescent="0.25">
      <c r="A84" s="51">
        <v>82</v>
      </c>
      <c r="B84" s="51" t="s">
        <v>891</v>
      </c>
      <c r="C84" s="52" t="s">
        <v>381</v>
      </c>
      <c r="D84" s="52" t="s">
        <v>17</v>
      </c>
      <c r="E84" s="52" t="s">
        <v>382</v>
      </c>
      <c r="F84" s="52" t="s">
        <v>383</v>
      </c>
      <c r="G84" s="55" t="s">
        <v>892</v>
      </c>
      <c r="H84" s="55" t="s">
        <v>893</v>
      </c>
      <c r="I84" s="55" t="s">
        <v>894</v>
      </c>
      <c r="J84" s="55" t="s">
        <v>895</v>
      </c>
      <c r="K84" s="53" t="s">
        <v>427</v>
      </c>
      <c r="L84" s="54" t="s">
        <v>896</v>
      </c>
      <c r="M84" s="67"/>
    </row>
    <row r="85" spans="1:13" x14ac:dyDescent="0.25">
      <c r="A85" s="62">
        <v>83</v>
      </c>
      <c r="B85" s="62" t="s">
        <v>897</v>
      </c>
      <c r="C85" s="63" t="s">
        <v>223</v>
      </c>
      <c r="D85" s="63" t="s">
        <v>17</v>
      </c>
      <c r="E85" s="63" t="s">
        <v>224</v>
      </c>
      <c r="F85" s="63" t="s">
        <v>39</v>
      </c>
      <c r="G85" s="55" t="s">
        <v>898</v>
      </c>
      <c r="H85" s="55" t="s">
        <v>899</v>
      </c>
      <c r="I85" s="55" t="s">
        <v>900</v>
      </c>
      <c r="J85" s="64" t="s">
        <v>883</v>
      </c>
      <c r="K85" s="64" t="s">
        <v>490</v>
      </c>
      <c r="L85" s="65" t="s">
        <v>901</v>
      </c>
      <c r="M85" s="66"/>
    </row>
    <row r="86" spans="1:13" x14ac:dyDescent="0.25">
      <c r="A86" s="51">
        <v>84</v>
      </c>
      <c r="B86" s="51" t="s">
        <v>847</v>
      </c>
      <c r="C86" s="52" t="s">
        <v>420</v>
      </c>
      <c r="D86" s="52" t="s">
        <v>87</v>
      </c>
      <c r="E86" s="52" t="s">
        <v>212</v>
      </c>
      <c r="F86" s="52" t="s">
        <v>421</v>
      </c>
      <c r="G86" s="55" t="s">
        <v>848</v>
      </c>
      <c r="H86" s="74" t="s">
        <v>849</v>
      </c>
      <c r="I86" s="74" t="s">
        <v>850</v>
      </c>
      <c r="J86" s="74" t="s">
        <v>851</v>
      </c>
      <c r="K86" s="53" t="s">
        <v>497</v>
      </c>
      <c r="L86" s="54" t="s">
        <v>852</v>
      </c>
      <c r="M86" s="67"/>
    </row>
    <row r="87" spans="1:13" x14ac:dyDescent="0.25">
      <c r="A87" s="62">
        <v>85</v>
      </c>
      <c r="B87" s="62" t="s">
        <v>741</v>
      </c>
      <c r="C87" s="63" t="s">
        <v>378</v>
      </c>
      <c r="D87" s="63" t="s">
        <v>17</v>
      </c>
      <c r="E87" s="63" t="s">
        <v>379</v>
      </c>
      <c r="F87" s="63" t="s">
        <v>90</v>
      </c>
      <c r="G87" s="55" t="s">
        <v>742</v>
      </c>
      <c r="H87" s="55" t="s">
        <v>743</v>
      </c>
      <c r="I87" s="55" t="s">
        <v>744</v>
      </c>
      <c r="J87" s="62" t="s">
        <v>745</v>
      </c>
      <c r="K87" s="64" t="s">
        <v>490</v>
      </c>
      <c r="L87" s="65" t="s">
        <v>746</v>
      </c>
      <c r="M87" s="66"/>
    </row>
    <row r="88" spans="1:13" x14ac:dyDescent="0.25">
      <c r="A88" s="51">
        <v>86</v>
      </c>
      <c r="B88" s="51" t="s">
        <v>632</v>
      </c>
      <c r="C88" s="52" t="s">
        <v>210</v>
      </c>
      <c r="D88" s="52" t="s">
        <v>17</v>
      </c>
      <c r="E88" s="52" t="s">
        <v>211</v>
      </c>
      <c r="F88" s="52" t="s">
        <v>21</v>
      </c>
      <c r="G88" s="55" t="s">
        <v>633</v>
      </c>
      <c r="H88" s="55" t="s">
        <v>634</v>
      </c>
      <c r="I88" s="55" t="s">
        <v>635</v>
      </c>
      <c r="J88" s="55" t="s">
        <v>636</v>
      </c>
      <c r="K88" s="53" t="s">
        <v>497</v>
      </c>
      <c r="L88" s="54" t="s">
        <v>637</v>
      </c>
      <c r="M88" s="67"/>
    </row>
    <row r="89" spans="1:13" x14ac:dyDescent="0.25">
      <c r="A89" s="62">
        <v>87</v>
      </c>
      <c r="B89" s="62" t="s">
        <v>505</v>
      </c>
      <c r="C89" s="63" t="s">
        <v>239</v>
      </c>
      <c r="D89" s="63" t="s">
        <v>17</v>
      </c>
      <c r="E89" s="63" t="s">
        <v>240</v>
      </c>
      <c r="F89" s="63" t="s">
        <v>258</v>
      </c>
      <c r="G89" s="55" t="s">
        <v>506</v>
      </c>
      <c r="H89" s="55" t="s">
        <v>507</v>
      </c>
      <c r="I89" s="55" t="s">
        <v>508</v>
      </c>
      <c r="J89" s="55" t="s">
        <v>509</v>
      </c>
      <c r="K89" s="64" t="s">
        <v>490</v>
      </c>
      <c r="L89" s="65" t="s">
        <v>510</v>
      </c>
      <c r="M89" s="66"/>
    </row>
    <row r="90" spans="1:13" x14ac:dyDescent="0.25">
      <c r="A90" s="51">
        <v>88</v>
      </c>
      <c r="B90" s="51" t="s">
        <v>939</v>
      </c>
      <c r="C90" s="52" t="s">
        <v>398</v>
      </c>
      <c r="D90" s="52" t="s">
        <v>17</v>
      </c>
      <c r="E90" s="52" t="s">
        <v>399</v>
      </c>
      <c r="F90" s="52" t="s">
        <v>400</v>
      </c>
      <c r="G90" s="55" t="s">
        <v>940</v>
      </c>
      <c r="H90" s="55" t="s">
        <v>941</v>
      </c>
      <c r="I90" s="55" t="s">
        <v>942</v>
      </c>
      <c r="J90" s="55" t="s">
        <v>943</v>
      </c>
      <c r="K90" s="53" t="s">
        <v>427</v>
      </c>
      <c r="L90" s="54" t="s">
        <v>944</v>
      </c>
      <c r="M90" s="67"/>
    </row>
    <row r="91" spans="1:13" x14ac:dyDescent="0.25">
      <c r="A91" s="62">
        <v>89</v>
      </c>
      <c r="B91" s="62" t="s">
        <v>638</v>
      </c>
      <c r="C91" s="63" t="s">
        <v>319</v>
      </c>
      <c r="D91" s="63" t="s">
        <v>17</v>
      </c>
      <c r="E91" s="63" t="s">
        <v>320</v>
      </c>
      <c r="F91" s="63" t="s">
        <v>39</v>
      </c>
      <c r="G91" s="55" t="s">
        <v>639</v>
      </c>
      <c r="H91" s="55" t="s">
        <v>640</v>
      </c>
      <c r="I91" s="55" t="s">
        <v>641</v>
      </c>
      <c r="J91" s="55" t="s">
        <v>642</v>
      </c>
      <c r="K91" s="64" t="s">
        <v>427</v>
      </c>
      <c r="L91" s="65" t="s">
        <v>643</v>
      </c>
      <c r="M91" s="66"/>
    </row>
    <row r="92" spans="1:13" x14ac:dyDescent="0.25">
      <c r="A92" s="51">
        <v>90</v>
      </c>
      <c r="B92" s="51" t="s">
        <v>747</v>
      </c>
      <c r="C92" s="52" t="s">
        <v>139</v>
      </c>
      <c r="D92" s="52" t="s">
        <v>17</v>
      </c>
      <c r="E92" s="52" t="s">
        <v>137</v>
      </c>
      <c r="F92" s="52" t="s">
        <v>138</v>
      </c>
      <c r="G92" s="55" t="s">
        <v>748</v>
      </c>
      <c r="H92" s="55" t="s">
        <v>749</v>
      </c>
      <c r="I92" s="55" t="s">
        <v>750</v>
      </c>
      <c r="J92" s="53" t="s">
        <v>751</v>
      </c>
      <c r="K92" s="53" t="s">
        <v>497</v>
      </c>
      <c r="L92" s="54" t="s">
        <v>752</v>
      </c>
      <c r="M92" s="67"/>
    </row>
    <row r="93" spans="1:13" x14ac:dyDescent="0.25">
      <c r="A93" s="62">
        <v>91</v>
      </c>
      <c r="B93" s="62" t="s">
        <v>902</v>
      </c>
      <c r="C93" s="63" t="s">
        <v>142</v>
      </c>
      <c r="D93" s="63" t="s">
        <v>17</v>
      </c>
      <c r="E93" s="63" t="s">
        <v>143</v>
      </c>
      <c r="F93" s="63" t="s">
        <v>144</v>
      </c>
      <c r="G93" s="55" t="s">
        <v>903</v>
      </c>
      <c r="H93" s="55" t="s">
        <v>904</v>
      </c>
      <c r="I93" s="55" t="s">
        <v>903</v>
      </c>
      <c r="J93" s="55" t="s">
        <v>905</v>
      </c>
      <c r="K93" s="64" t="s">
        <v>427</v>
      </c>
      <c r="L93" s="65" t="s">
        <v>906</v>
      </c>
      <c r="M93" s="62"/>
    </row>
    <row r="94" spans="1:13" x14ac:dyDescent="0.25">
      <c r="A94" s="51">
        <v>92</v>
      </c>
      <c r="B94" s="51" t="s">
        <v>511</v>
      </c>
      <c r="C94" s="52" t="s">
        <v>401</v>
      </c>
      <c r="D94" s="52" t="s">
        <v>100</v>
      </c>
      <c r="E94" s="52" t="s">
        <v>402</v>
      </c>
      <c r="F94" s="52" t="s">
        <v>286</v>
      </c>
      <c r="G94" s="55" t="s">
        <v>512</v>
      </c>
      <c r="H94" s="55" t="s">
        <v>513</v>
      </c>
      <c r="I94" s="55" t="s">
        <v>514</v>
      </c>
      <c r="J94" s="55" t="s">
        <v>515</v>
      </c>
      <c r="K94" s="53" t="s">
        <v>427</v>
      </c>
      <c r="L94" s="54" t="s">
        <v>516</v>
      </c>
      <c r="M94" s="51"/>
    </row>
    <row r="95" spans="1:13" x14ac:dyDescent="0.25">
      <c r="A95" s="62">
        <v>93</v>
      </c>
      <c r="B95" s="62" t="s">
        <v>517</v>
      </c>
      <c r="C95" s="63" t="s">
        <v>348</v>
      </c>
      <c r="D95" s="63" t="s">
        <v>17</v>
      </c>
      <c r="E95" s="63" t="s">
        <v>110</v>
      </c>
      <c r="F95" s="52" t="s">
        <v>15</v>
      </c>
      <c r="G95" s="55" t="s">
        <v>518</v>
      </c>
      <c r="H95" s="55" t="s">
        <v>519</v>
      </c>
      <c r="I95" s="55" t="s">
        <v>520</v>
      </c>
      <c r="J95" s="53" t="s">
        <v>521</v>
      </c>
      <c r="K95" s="64" t="s">
        <v>427</v>
      </c>
      <c r="L95" s="65" t="s">
        <v>522</v>
      </c>
      <c r="M95" s="62"/>
    </row>
    <row r="96" spans="1:13" x14ac:dyDescent="0.25">
      <c r="A96" s="51">
        <v>94</v>
      </c>
      <c r="B96" s="51" t="s">
        <v>523</v>
      </c>
      <c r="C96" s="52" t="s">
        <v>397</v>
      </c>
      <c r="D96" s="52" t="s">
        <v>20</v>
      </c>
      <c r="E96" s="52" t="s">
        <v>240</v>
      </c>
      <c r="F96" s="52" t="s">
        <v>301</v>
      </c>
      <c r="G96" s="55" t="s">
        <v>524</v>
      </c>
      <c r="H96" s="55" t="s">
        <v>525</v>
      </c>
      <c r="I96" s="55" t="s">
        <v>526</v>
      </c>
      <c r="J96" s="55" t="s">
        <v>527</v>
      </c>
      <c r="K96" s="53" t="s">
        <v>427</v>
      </c>
      <c r="L96" s="54" t="s">
        <v>528</v>
      </c>
      <c r="M96" s="51"/>
    </row>
    <row r="97" spans="1:13" x14ac:dyDescent="0.25">
      <c r="A97" s="62">
        <v>95</v>
      </c>
      <c r="B97" s="62" t="s">
        <v>529</v>
      </c>
      <c r="C97" s="63" t="s">
        <v>81</v>
      </c>
      <c r="D97" s="63" t="s">
        <v>17</v>
      </c>
      <c r="E97" s="63" t="s">
        <v>423</v>
      </c>
      <c r="F97" s="63" t="s">
        <v>424</v>
      </c>
      <c r="G97" s="55" t="s">
        <v>530</v>
      </c>
      <c r="H97" s="55" t="s">
        <v>531</v>
      </c>
      <c r="I97" s="55" t="s">
        <v>532</v>
      </c>
      <c r="J97" s="55" t="s">
        <v>533</v>
      </c>
      <c r="K97" s="64" t="s">
        <v>534</v>
      </c>
      <c r="L97" s="65" t="s">
        <v>535</v>
      </c>
      <c r="M97" s="62"/>
    </row>
    <row r="98" spans="1:13" x14ac:dyDescent="0.25">
      <c r="A98" s="51">
        <v>96</v>
      </c>
      <c r="B98" s="51" t="s">
        <v>753</v>
      </c>
      <c r="C98" s="52" t="s">
        <v>406</v>
      </c>
      <c r="D98" s="52" t="s">
        <v>17</v>
      </c>
      <c r="E98" s="52" t="s">
        <v>243</v>
      </c>
      <c r="F98" s="52" t="s">
        <v>15</v>
      </c>
      <c r="G98" s="55" t="s">
        <v>754</v>
      </c>
      <c r="H98" s="55" t="s">
        <v>755</v>
      </c>
      <c r="I98" s="74" t="s">
        <v>756</v>
      </c>
      <c r="J98" s="74" t="s">
        <v>751</v>
      </c>
      <c r="K98" s="53" t="s">
        <v>427</v>
      </c>
      <c r="L98" s="54" t="s">
        <v>757</v>
      </c>
      <c r="M98" s="51"/>
    </row>
    <row r="99" spans="1:13" x14ac:dyDescent="0.25">
      <c r="A99" s="62">
        <v>97</v>
      </c>
      <c r="B99" s="62" t="s">
        <v>536</v>
      </c>
      <c r="C99" s="63" t="s">
        <v>241</v>
      </c>
      <c r="D99" s="63" t="s">
        <v>17</v>
      </c>
      <c r="E99" s="63" t="s">
        <v>110</v>
      </c>
      <c r="F99" s="63" t="s">
        <v>15</v>
      </c>
      <c r="G99" s="62" t="s">
        <v>537</v>
      </c>
      <c r="H99" s="62" t="s">
        <v>538</v>
      </c>
      <c r="I99" s="64" t="s">
        <v>539</v>
      </c>
      <c r="J99" s="64" t="s">
        <v>521</v>
      </c>
      <c r="K99" s="64" t="s">
        <v>490</v>
      </c>
      <c r="L99" s="65" t="s">
        <v>540</v>
      </c>
      <c r="M99" s="62"/>
    </row>
    <row r="100" spans="1:13" x14ac:dyDescent="0.25">
      <c r="A100" s="51">
        <v>98</v>
      </c>
      <c r="B100" s="51" t="s">
        <v>541</v>
      </c>
      <c r="C100" s="52" t="s">
        <v>293</v>
      </c>
      <c r="D100" s="52" t="s">
        <v>104</v>
      </c>
      <c r="E100" s="52" t="s">
        <v>151</v>
      </c>
      <c r="F100" s="52" t="s">
        <v>294</v>
      </c>
      <c r="G100" s="55" t="s">
        <v>542</v>
      </c>
      <c r="H100" s="55" t="s">
        <v>543</v>
      </c>
      <c r="I100" s="55" t="s">
        <v>544</v>
      </c>
      <c r="J100" s="55" t="s">
        <v>545</v>
      </c>
      <c r="K100" s="53" t="s">
        <v>490</v>
      </c>
      <c r="L100" s="54" t="s">
        <v>546</v>
      </c>
      <c r="M100" s="51"/>
    </row>
    <row r="101" spans="1:13" x14ac:dyDescent="0.25">
      <c r="A101" s="62">
        <v>99</v>
      </c>
      <c r="B101" s="62" t="s">
        <v>758</v>
      </c>
      <c r="C101" s="63" t="s">
        <v>95</v>
      </c>
      <c r="D101" s="63" t="s">
        <v>17</v>
      </c>
      <c r="E101" s="63" t="s">
        <v>96</v>
      </c>
      <c r="F101" s="63" t="s">
        <v>90</v>
      </c>
      <c r="G101" s="74" t="s">
        <v>759</v>
      </c>
      <c r="H101" s="55" t="s">
        <v>760</v>
      </c>
      <c r="I101" s="55" t="s">
        <v>761</v>
      </c>
      <c r="J101" s="55" t="s">
        <v>762</v>
      </c>
      <c r="K101" s="64" t="s">
        <v>427</v>
      </c>
      <c r="L101" s="65" t="s">
        <v>763</v>
      </c>
      <c r="M101" s="62"/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sqref="A1:M1"/>
    </sheetView>
  </sheetViews>
  <sheetFormatPr defaultRowHeight="15" x14ac:dyDescent="0.25"/>
  <cols>
    <col min="1" max="2" width="9.140625" style="12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0" width="9.85546875" style="12" customWidth="1"/>
    <col min="11" max="11" width="9.42578125" style="12" customWidth="1"/>
    <col min="12" max="16384" width="9.140625" style="12"/>
  </cols>
  <sheetData>
    <row r="1" spans="1:13" ht="15.75" x14ac:dyDescent="0.25">
      <c r="A1" s="210" t="s">
        <v>1489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2"/>
    </row>
    <row r="2" spans="1:13" x14ac:dyDescent="0.25">
      <c r="A2" s="213" t="s">
        <v>339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x14ac:dyDescent="0.25">
      <c r="A3" s="47" t="s">
        <v>340</v>
      </c>
      <c r="B3" s="47" t="s">
        <v>341</v>
      </c>
      <c r="C3" s="48" t="s">
        <v>0</v>
      </c>
      <c r="D3" s="48" t="s">
        <v>1</v>
      </c>
      <c r="E3" s="48" t="s">
        <v>342</v>
      </c>
      <c r="F3" s="48" t="s">
        <v>3</v>
      </c>
      <c r="G3" s="49" t="s">
        <v>343</v>
      </c>
      <c r="H3" s="49" t="s">
        <v>344</v>
      </c>
      <c r="I3" s="49" t="s">
        <v>345</v>
      </c>
      <c r="J3" s="49" t="s">
        <v>425</v>
      </c>
      <c r="K3" s="50" t="s">
        <v>346</v>
      </c>
      <c r="L3" s="49" t="s">
        <v>347</v>
      </c>
      <c r="M3" s="75" t="s">
        <v>366</v>
      </c>
    </row>
    <row r="4" spans="1:13" x14ac:dyDescent="0.25">
      <c r="A4" s="51">
        <v>1</v>
      </c>
      <c r="B4" s="51" t="s">
        <v>536</v>
      </c>
      <c r="C4" s="52" t="s">
        <v>241</v>
      </c>
      <c r="D4" s="52" t="s">
        <v>17</v>
      </c>
      <c r="E4" s="52" t="s">
        <v>110</v>
      </c>
      <c r="F4" s="52" t="s">
        <v>15</v>
      </c>
      <c r="G4" s="51" t="s">
        <v>434</v>
      </c>
      <c r="H4" s="51" t="s">
        <v>1111</v>
      </c>
      <c r="I4" s="51" t="s">
        <v>1112</v>
      </c>
      <c r="J4" s="51" t="s">
        <v>1113</v>
      </c>
      <c r="K4" s="53" t="s">
        <v>427</v>
      </c>
      <c r="L4" s="54" t="s">
        <v>1114</v>
      </c>
      <c r="M4" s="76">
        <v>25</v>
      </c>
    </row>
    <row r="5" spans="1:13" x14ac:dyDescent="0.25">
      <c r="A5" s="51">
        <v>2</v>
      </c>
      <c r="B5" s="51" t="s">
        <v>426</v>
      </c>
      <c r="C5" s="52" t="s">
        <v>28</v>
      </c>
      <c r="D5" s="52" t="s">
        <v>17</v>
      </c>
      <c r="E5" s="52" t="s">
        <v>405</v>
      </c>
      <c r="F5" s="52" t="s">
        <v>29</v>
      </c>
      <c r="G5" s="55" t="s">
        <v>688</v>
      </c>
      <c r="H5" s="55" t="s">
        <v>1115</v>
      </c>
      <c r="I5" s="55" t="s">
        <v>1116</v>
      </c>
      <c r="J5" s="55" t="s">
        <v>1117</v>
      </c>
      <c r="K5" s="53" t="s">
        <v>427</v>
      </c>
      <c r="L5" s="54" t="s">
        <v>1118</v>
      </c>
      <c r="M5" s="76">
        <v>18</v>
      </c>
    </row>
    <row r="6" spans="1:13" x14ac:dyDescent="0.25">
      <c r="A6" s="51">
        <v>3</v>
      </c>
      <c r="B6" s="51" t="s">
        <v>444</v>
      </c>
      <c r="C6" s="52" t="s">
        <v>267</v>
      </c>
      <c r="D6" s="52" t="s">
        <v>17</v>
      </c>
      <c r="E6" s="52" t="s">
        <v>236</v>
      </c>
      <c r="F6" s="52" t="s">
        <v>15</v>
      </c>
      <c r="G6" s="51" t="s">
        <v>1119</v>
      </c>
      <c r="H6" s="51" t="s">
        <v>1120</v>
      </c>
      <c r="I6" s="51" t="s">
        <v>1121</v>
      </c>
      <c r="J6" s="51" t="s">
        <v>1122</v>
      </c>
      <c r="K6" s="53" t="s">
        <v>427</v>
      </c>
      <c r="L6" s="54" t="s">
        <v>1123</v>
      </c>
      <c r="M6" s="76">
        <v>15</v>
      </c>
    </row>
    <row r="7" spans="1:13" x14ac:dyDescent="0.25">
      <c r="A7" s="51">
        <v>4</v>
      </c>
      <c r="B7" s="51" t="s">
        <v>438</v>
      </c>
      <c r="C7" s="52" t="s">
        <v>190</v>
      </c>
      <c r="D7" s="52" t="s">
        <v>17</v>
      </c>
      <c r="E7" s="52" t="s">
        <v>395</v>
      </c>
      <c r="F7" s="52" t="s">
        <v>15</v>
      </c>
      <c r="G7" s="55" t="s">
        <v>1124</v>
      </c>
      <c r="H7" s="55" t="s">
        <v>664</v>
      </c>
      <c r="I7" s="55" t="s">
        <v>1125</v>
      </c>
      <c r="J7" s="55" t="s">
        <v>1126</v>
      </c>
      <c r="K7" s="53" t="s">
        <v>427</v>
      </c>
      <c r="L7" s="54" t="s">
        <v>1127</v>
      </c>
      <c r="M7" s="76">
        <v>12</v>
      </c>
    </row>
    <row r="8" spans="1:13" x14ac:dyDescent="0.25">
      <c r="A8" s="51">
        <v>5</v>
      </c>
      <c r="B8" s="51" t="s">
        <v>433</v>
      </c>
      <c r="C8" s="52" t="s">
        <v>271</v>
      </c>
      <c r="D8" s="52" t="s">
        <v>17</v>
      </c>
      <c r="E8" s="52" t="s">
        <v>272</v>
      </c>
      <c r="F8" s="52" t="s">
        <v>273</v>
      </c>
      <c r="G8" s="51" t="s">
        <v>1124</v>
      </c>
      <c r="H8" s="51" t="s">
        <v>1128</v>
      </c>
      <c r="I8" s="51" t="s">
        <v>430</v>
      </c>
      <c r="J8" s="51" t="s">
        <v>429</v>
      </c>
      <c r="K8" s="53" t="s">
        <v>490</v>
      </c>
      <c r="L8" s="54" t="s">
        <v>1129</v>
      </c>
      <c r="M8" s="76">
        <v>10</v>
      </c>
    </row>
    <row r="9" spans="1:13" x14ac:dyDescent="0.25">
      <c r="A9" s="51">
        <v>6</v>
      </c>
      <c r="B9" s="51" t="s">
        <v>517</v>
      </c>
      <c r="C9" s="52" t="s">
        <v>348</v>
      </c>
      <c r="D9" s="52" t="s">
        <v>17</v>
      </c>
      <c r="E9" s="52" t="s">
        <v>110</v>
      </c>
      <c r="F9" s="52" t="s">
        <v>15</v>
      </c>
      <c r="G9" s="55" t="s">
        <v>556</v>
      </c>
      <c r="H9" s="55" t="s">
        <v>1130</v>
      </c>
      <c r="I9" s="55" t="s">
        <v>1131</v>
      </c>
      <c r="J9" s="55" t="s">
        <v>1132</v>
      </c>
      <c r="K9" s="53" t="s">
        <v>490</v>
      </c>
      <c r="L9" s="54" t="s">
        <v>1133</v>
      </c>
      <c r="M9" s="76">
        <v>8</v>
      </c>
    </row>
    <row r="10" spans="1:13" x14ac:dyDescent="0.25">
      <c r="A10" s="51">
        <v>7</v>
      </c>
      <c r="B10" s="51" t="s">
        <v>511</v>
      </c>
      <c r="C10" s="52" t="s">
        <v>401</v>
      </c>
      <c r="D10" s="52" t="s">
        <v>100</v>
      </c>
      <c r="E10" s="52" t="s">
        <v>402</v>
      </c>
      <c r="F10" s="52" t="s">
        <v>286</v>
      </c>
      <c r="G10" s="51" t="s">
        <v>1134</v>
      </c>
      <c r="H10" s="51" t="s">
        <v>570</v>
      </c>
      <c r="I10" s="51" t="s">
        <v>1135</v>
      </c>
      <c r="J10" s="51" t="s">
        <v>430</v>
      </c>
      <c r="K10" s="53" t="s">
        <v>427</v>
      </c>
      <c r="L10" s="54" t="s">
        <v>1136</v>
      </c>
      <c r="M10" s="76">
        <v>6</v>
      </c>
    </row>
    <row r="11" spans="1:13" x14ac:dyDescent="0.25">
      <c r="A11" s="51">
        <v>8</v>
      </c>
      <c r="B11" s="51" t="s">
        <v>456</v>
      </c>
      <c r="C11" s="52" t="s">
        <v>410</v>
      </c>
      <c r="D11" s="52" t="s">
        <v>327</v>
      </c>
      <c r="E11" s="52" t="s">
        <v>110</v>
      </c>
      <c r="F11" s="52" t="s">
        <v>15</v>
      </c>
      <c r="G11" s="55" t="s">
        <v>464</v>
      </c>
      <c r="H11" s="55" t="s">
        <v>1137</v>
      </c>
      <c r="I11" s="55" t="s">
        <v>1138</v>
      </c>
      <c r="J11" s="55" t="s">
        <v>1120</v>
      </c>
      <c r="K11" s="53" t="s">
        <v>427</v>
      </c>
      <c r="L11" s="54" t="s">
        <v>1139</v>
      </c>
      <c r="M11" s="76">
        <v>4</v>
      </c>
    </row>
    <row r="12" spans="1:13" x14ac:dyDescent="0.25">
      <c r="A12" s="51">
        <v>9</v>
      </c>
      <c r="B12" s="51" t="s">
        <v>1140</v>
      </c>
      <c r="C12" s="52" t="s">
        <v>31</v>
      </c>
      <c r="D12" s="52" t="s">
        <v>17</v>
      </c>
      <c r="E12" s="52" t="s">
        <v>405</v>
      </c>
      <c r="F12" s="52" t="s">
        <v>29</v>
      </c>
      <c r="G12" s="51" t="s">
        <v>1141</v>
      </c>
      <c r="H12" s="51" t="s">
        <v>1142</v>
      </c>
      <c r="I12" s="51" t="s">
        <v>669</v>
      </c>
      <c r="J12" s="51" t="s">
        <v>1143</v>
      </c>
      <c r="K12" s="53" t="s">
        <v>490</v>
      </c>
      <c r="L12" s="54" t="s">
        <v>1144</v>
      </c>
      <c r="M12" s="76">
        <v>2</v>
      </c>
    </row>
    <row r="13" spans="1:13" x14ac:dyDescent="0.25">
      <c r="A13" s="51">
        <v>10</v>
      </c>
      <c r="B13" s="51" t="s">
        <v>474</v>
      </c>
      <c r="C13" s="52" t="s">
        <v>1070</v>
      </c>
      <c r="D13" s="52" t="s">
        <v>17</v>
      </c>
      <c r="E13" s="52" t="s">
        <v>240</v>
      </c>
      <c r="F13" s="52" t="s">
        <v>7</v>
      </c>
      <c r="G13" s="55" t="s">
        <v>1145</v>
      </c>
      <c r="H13" s="53" t="s">
        <v>1146</v>
      </c>
      <c r="I13" s="55" t="s">
        <v>768</v>
      </c>
      <c r="J13" s="55" t="s">
        <v>1147</v>
      </c>
      <c r="K13" s="53" t="s">
        <v>427</v>
      </c>
      <c r="L13" s="54" t="s">
        <v>1148</v>
      </c>
      <c r="M13" s="76">
        <v>1</v>
      </c>
    </row>
    <row r="14" spans="1:13" x14ac:dyDescent="0.25">
      <c r="A14" s="51">
        <v>11</v>
      </c>
      <c r="B14" s="51" t="s">
        <v>468</v>
      </c>
      <c r="C14" s="52" t="s">
        <v>413</v>
      </c>
      <c r="D14" s="52" t="s">
        <v>17</v>
      </c>
      <c r="E14" s="52" t="s">
        <v>110</v>
      </c>
      <c r="F14" s="52" t="s">
        <v>63</v>
      </c>
      <c r="G14" s="51" t="s">
        <v>1149</v>
      </c>
      <c r="H14" s="51" t="s">
        <v>486</v>
      </c>
      <c r="I14" s="51" t="s">
        <v>859</v>
      </c>
      <c r="J14" s="51" t="s">
        <v>669</v>
      </c>
      <c r="K14" s="53" t="s">
        <v>490</v>
      </c>
      <c r="L14" s="54" t="s">
        <v>1150</v>
      </c>
      <c r="M14" s="32"/>
    </row>
    <row r="15" spans="1:13" x14ac:dyDescent="0.25">
      <c r="A15" s="51">
        <v>12</v>
      </c>
      <c r="B15" s="51" t="s">
        <v>485</v>
      </c>
      <c r="C15" s="52" t="s">
        <v>88</v>
      </c>
      <c r="D15" s="52" t="s">
        <v>17</v>
      </c>
      <c r="E15" s="52" t="s">
        <v>89</v>
      </c>
      <c r="F15" s="52" t="s">
        <v>90</v>
      </c>
      <c r="G15" s="55" t="s">
        <v>1151</v>
      </c>
      <c r="H15" s="55" t="s">
        <v>1152</v>
      </c>
      <c r="I15" s="55" t="s">
        <v>1153</v>
      </c>
      <c r="J15" s="55" t="s">
        <v>1154</v>
      </c>
      <c r="K15" s="53" t="s">
        <v>490</v>
      </c>
      <c r="L15" s="54" t="s">
        <v>1155</v>
      </c>
      <c r="M15" s="32"/>
    </row>
    <row r="16" spans="1:13" x14ac:dyDescent="0.25">
      <c r="A16" s="51">
        <v>13</v>
      </c>
      <c r="B16" s="51" t="s">
        <v>492</v>
      </c>
      <c r="C16" s="52" t="s">
        <v>120</v>
      </c>
      <c r="D16" s="52" t="s">
        <v>17</v>
      </c>
      <c r="E16" s="52" t="s">
        <v>110</v>
      </c>
      <c r="F16" s="52" t="s">
        <v>39</v>
      </c>
      <c r="G16" s="51" t="s">
        <v>908</v>
      </c>
      <c r="H16" s="51" t="s">
        <v>1156</v>
      </c>
      <c r="I16" s="51" t="s">
        <v>1157</v>
      </c>
      <c r="J16" s="51" t="s">
        <v>584</v>
      </c>
      <c r="K16" s="53" t="s">
        <v>1158</v>
      </c>
      <c r="L16" s="54" t="s">
        <v>1159</v>
      </c>
      <c r="M16" s="32"/>
    </row>
    <row r="17" spans="1:13" x14ac:dyDescent="0.25">
      <c r="A17" s="51">
        <v>14</v>
      </c>
      <c r="B17" s="51" t="s">
        <v>1160</v>
      </c>
      <c r="C17" s="52" t="s">
        <v>1080</v>
      </c>
      <c r="D17" s="52" t="s">
        <v>17</v>
      </c>
      <c r="E17" s="52" t="s">
        <v>1081</v>
      </c>
      <c r="F17" s="52" t="s">
        <v>1082</v>
      </c>
      <c r="G17" s="55" t="s">
        <v>1161</v>
      </c>
      <c r="H17" s="55" t="s">
        <v>807</v>
      </c>
      <c r="I17" s="55" t="s">
        <v>675</v>
      </c>
      <c r="J17" s="55" t="s">
        <v>503</v>
      </c>
      <c r="K17" s="53" t="s">
        <v>427</v>
      </c>
      <c r="L17" s="54" t="s">
        <v>1162</v>
      </c>
      <c r="M17" s="32"/>
    </row>
    <row r="18" spans="1:13" x14ac:dyDescent="0.25">
      <c r="A18" s="51">
        <v>15</v>
      </c>
      <c r="B18" s="51" t="s">
        <v>1163</v>
      </c>
      <c r="C18" s="52" t="s">
        <v>1105</v>
      </c>
      <c r="D18" s="52" t="s">
        <v>17</v>
      </c>
      <c r="E18" s="52" t="s">
        <v>151</v>
      </c>
      <c r="F18" s="52" t="s">
        <v>128</v>
      </c>
      <c r="G18" s="51" t="s">
        <v>1164</v>
      </c>
      <c r="H18" s="51" t="s">
        <v>718</v>
      </c>
      <c r="I18" s="51" t="s">
        <v>1165</v>
      </c>
      <c r="J18" s="51" t="s">
        <v>622</v>
      </c>
      <c r="K18" s="53" t="s">
        <v>490</v>
      </c>
      <c r="L18" s="54" t="s">
        <v>1166</v>
      </c>
      <c r="M18" s="32"/>
    </row>
    <row r="19" spans="1:13" x14ac:dyDescent="0.25">
      <c r="A19" s="51">
        <v>16</v>
      </c>
      <c r="B19" s="51" t="s">
        <v>499</v>
      </c>
      <c r="C19" s="52" t="s">
        <v>309</v>
      </c>
      <c r="D19" s="52" t="s">
        <v>87</v>
      </c>
      <c r="E19" s="52" t="s">
        <v>110</v>
      </c>
      <c r="F19" s="52" t="s">
        <v>105</v>
      </c>
      <c r="G19" s="55" t="s">
        <v>613</v>
      </c>
      <c r="H19" s="55" t="s">
        <v>1167</v>
      </c>
      <c r="I19" s="55" t="s">
        <v>1168</v>
      </c>
      <c r="J19" s="55" t="s">
        <v>483</v>
      </c>
      <c r="K19" s="53" t="s">
        <v>1158</v>
      </c>
      <c r="L19" s="54" t="s">
        <v>1169</v>
      </c>
      <c r="M19" s="32"/>
    </row>
    <row r="20" spans="1:13" x14ac:dyDescent="0.25">
      <c r="A20" s="51">
        <v>17</v>
      </c>
      <c r="B20" s="51" t="s">
        <v>529</v>
      </c>
      <c r="C20" s="52" t="s">
        <v>81</v>
      </c>
      <c r="D20" s="52" t="s">
        <v>17</v>
      </c>
      <c r="E20" s="52" t="s">
        <v>423</v>
      </c>
      <c r="F20" s="52" t="s">
        <v>424</v>
      </c>
      <c r="G20" s="51" t="s">
        <v>1170</v>
      </c>
      <c r="H20" s="51" t="s">
        <v>1171</v>
      </c>
      <c r="I20" s="51" t="s">
        <v>1172</v>
      </c>
      <c r="J20" s="51" t="s">
        <v>1173</v>
      </c>
      <c r="K20" s="53" t="s">
        <v>534</v>
      </c>
      <c r="L20" s="54" t="s">
        <v>1174</v>
      </c>
      <c r="M20" s="32"/>
    </row>
    <row r="21" spans="1:13" x14ac:dyDescent="0.25">
      <c r="A21" s="213" t="s">
        <v>350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x14ac:dyDescent="0.25">
      <c r="A22" s="47" t="s">
        <v>340</v>
      </c>
      <c r="B22" s="47" t="s">
        <v>341</v>
      </c>
      <c r="C22" s="48" t="s">
        <v>0</v>
      </c>
      <c r="D22" s="48" t="s">
        <v>1</v>
      </c>
      <c r="E22" s="48" t="s">
        <v>342</v>
      </c>
      <c r="F22" s="48" t="s">
        <v>3</v>
      </c>
      <c r="G22" s="49" t="s">
        <v>343</v>
      </c>
      <c r="H22" s="49" t="s">
        <v>344</v>
      </c>
      <c r="I22" s="49" t="s">
        <v>345</v>
      </c>
      <c r="J22" s="49" t="s">
        <v>425</v>
      </c>
      <c r="K22" s="50" t="s">
        <v>346</v>
      </c>
      <c r="L22" s="49" t="s">
        <v>347</v>
      </c>
      <c r="M22" s="75" t="s">
        <v>366</v>
      </c>
    </row>
    <row r="23" spans="1:13" x14ac:dyDescent="0.25">
      <c r="A23" s="51">
        <v>1</v>
      </c>
      <c r="B23" s="51" t="s">
        <v>573</v>
      </c>
      <c r="C23" s="52" t="s">
        <v>242</v>
      </c>
      <c r="D23" s="52" t="s">
        <v>17</v>
      </c>
      <c r="E23" s="52" t="s">
        <v>243</v>
      </c>
      <c r="F23" s="52" t="s">
        <v>39</v>
      </c>
      <c r="G23" s="51" t="s">
        <v>1175</v>
      </c>
      <c r="H23" s="51" t="s">
        <v>1045</v>
      </c>
      <c r="I23" s="51" t="s">
        <v>1176</v>
      </c>
      <c r="J23" s="51" t="s">
        <v>1177</v>
      </c>
      <c r="K23" s="53" t="s">
        <v>427</v>
      </c>
      <c r="L23" s="54" t="s">
        <v>1178</v>
      </c>
      <c r="M23" s="76">
        <v>25</v>
      </c>
    </row>
    <row r="24" spans="1:13" x14ac:dyDescent="0.25">
      <c r="A24" s="51">
        <v>2</v>
      </c>
      <c r="B24" s="51" t="s">
        <v>547</v>
      </c>
      <c r="C24" s="52" t="s">
        <v>121</v>
      </c>
      <c r="D24" s="52" t="s">
        <v>17</v>
      </c>
      <c r="E24" s="52" t="s">
        <v>122</v>
      </c>
      <c r="F24" s="52" t="s">
        <v>39</v>
      </c>
      <c r="G24" s="55" t="s">
        <v>1179</v>
      </c>
      <c r="H24" s="55" t="s">
        <v>1180</v>
      </c>
      <c r="I24" s="55" t="s">
        <v>1181</v>
      </c>
      <c r="J24" s="55" t="s">
        <v>1182</v>
      </c>
      <c r="K24" s="53" t="s">
        <v>427</v>
      </c>
      <c r="L24" s="54" t="s">
        <v>1183</v>
      </c>
      <c r="M24" s="76">
        <v>18</v>
      </c>
    </row>
    <row r="25" spans="1:13" x14ac:dyDescent="0.25">
      <c r="A25" s="51">
        <v>3</v>
      </c>
      <c r="B25" s="51" t="s">
        <v>568</v>
      </c>
      <c r="C25" s="52" t="s">
        <v>53</v>
      </c>
      <c r="D25" s="52" t="s">
        <v>17</v>
      </c>
      <c r="E25" s="52" t="s">
        <v>52</v>
      </c>
      <c r="F25" s="52" t="s">
        <v>15</v>
      </c>
      <c r="G25" s="51" t="s">
        <v>439</v>
      </c>
      <c r="H25" s="51" t="s">
        <v>1184</v>
      </c>
      <c r="I25" s="51" t="s">
        <v>1185</v>
      </c>
      <c r="J25" s="51" t="s">
        <v>1186</v>
      </c>
      <c r="K25" s="53" t="s">
        <v>427</v>
      </c>
      <c r="L25" s="54" t="s">
        <v>1187</v>
      </c>
      <c r="M25" s="76">
        <v>15</v>
      </c>
    </row>
    <row r="26" spans="1:13" x14ac:dyDescent="0.25">
      <c r="A26" s="51">
        <v>4</v>
      </c>
      <c r="B26" s="51" t="s">
        <v>553</v>
      </c>
      <c r="C26" s="52" t="s">
        <v>50</v>
      </c>
      <c r="D26" s="52" t="s">
        <v>17</v>
      </c>
      <c r="E26" s="52" t="s">
        <v>51</v>
      </c>
      <c r="F26" s="52" t="s">
        <v>39</v>
      </c>
      <c r="G26" s="55" t="s">
        <v>1188</v>
      </c>
      <c r="H26" s="55" t="s">
        <v>1189</v>
      </c>
      <c r="I26" s="55" t="s">
        <v>1190</v>
      </c>
      <c r="J26" s="55" t="s">
        <v>1191</v>
      </c>
      <c r="K26" s="53" t="s">
        <v>427</v>
      </c>
      <c r="L26" s="54" t="s">
        <v>1192</v>
      </c>
      <c r="M26" s="76">
        <v>12</v>
      </c>
    </row>
    <row r="27" spans="1:13" x14ac:dyDescent="0.25">
      <c r="A27" s="51">
        <v>5</v>
      </c>
      <c r="B27" s="51" t="s">
        <v>577</v>
      </c>
      <c r="C27" s="52" t="s">
        <v>62</v>
      </c>
      <c r="D27" s="52" t="s">
        <v>17</v>
      </c>
      <c r="E27" s="52" t="s">
        <v>24</v>
      </c>
      <c r="F27" s="52" t="s">
        <v>63</v>
      </c>
      <c r="G27" s="51" t="s">
        <v>788</v>
      </c>
      <c r="H27" s="51" t="s">
        <v>549</v>
      </c>
      <c r="I27" s="51" t="s">
        <v>1193</v>
      </c>
      <c r="J27" s="51" t="s">
        <v>1194</v>
      </c>
      <c r="K27" s="53" t="s">
        <v>427</v>
      </c>
      <c r="L27" s="54" t="s">
        <v>1195</v>
      </c>
      <c r="M27" s="76">
        <v>10</v>
      </c>
    </row>
    <row r="28" spans="1:13" x14ac:dyDescent="0.25">
      <c r="A28" s="51">
        <v>6</v>
      </c>
      <c r="B28" s="51" t="s">
        <v>558</v>
      </c>
      <c r="C28" s="52" t="s">
        <v>228</v>
      </c>
      <c r="D28" s="52" t="s">
        <v>17</v>
      </c>
      <c r="E28" s="52" t="s">
        <v>229</v>
      </c>
      <c r="F28" s="52" t="s">
        <v>29</v>
      </c>
      <c r="G28" s="55" t="s">
        <v>1157</v>
      </c>
      <c r="H28" s="55" t="s">
        <v>866</v>
      </c>
      <c r="I28" s="55" t="s">
        <v>1179</v>
      </c>
      <c r="J28" s="55" t="s">
        <v>1196</v>
      </c>
      <c r="K28" s="53" t="s">
        <v>427</v>
      </c>
      <c r="L28" s="54" t="s">
        <v>1197</v>
      </c>
      <c r="M28" s="76">
        <v>8</v>
      </c>
    </row>
    <row r="29" spans="1:13" x14ac:dyDescent="0.25">
      <c r="A29" s="51">
        <v>7</v>
      </c>
      <c r="B29" s="51" t="s">
        <v>594</v>
      </c>
      <c r="C29" s="52" t="s">
        <v>69</v>
      </c>
      <c r="D29" s="52" t="s">
        <v>17</v>
      </c>
      <c r="E29" s="52" t="s">
        <v>70</v>
      </c>
      <c r="F29" s="52" t="s">
        <v>39</v>
      </c>
      <c r="G29" s="51" t="s">
        <v>1198</v>
      </c>
      <c r="H29" s="51" t="s">
        <v>436</v>
      </c>
      <c r="I29" s="51" t="s">
        <v>1199</v>
      </c>
      <c r="J29" s="51" t="s">
        <v>1200</v>
      </c>
      <c r="K29" s="53" t="s">
        <v>427</v>
      </c>
      <c r="L29" s="54" t="s">
        <v>1201</v>
      </c>
      <c r="M29" s="76">
        <v>6</v>
      </c>
    </row>
    <row r="30" spans="1:13" x14ac:dyDescent="0.25">
      <c r="A30" s="51">
        <v>8</v>
      </c>
      <c r="B30" s="51" t="s">
        <v>1202</v>
      </c>
      <c r="C30" s="52" t="s">
        <v>78</v>
      </c>
      <c r="D30" s="52" t="s">
        <v>79</v>
      </c>
      <c r="E30" s="52" t="s">
        <v>80</v>
      </c>
      <c r="F30" s="52" t="s">
        <v>39</v>
      </c>
      <c r="G30" s="55" t="s">
        <v>579</v>
      </c>
      <c r="H30" s="55" t="s">
        <v>1203</v>
      </c>
      <c r="I30" s="55" t="s">
        <v>1199</v>
      </c>
      <c r="J30" s="55" t="s">
        <v>1204</v>
      </c>
      <c r="K30" s="53" t="s">
        <v>490</v>
      </c>
      <c r="L30" s="54" t="s">
        <v>1205</v>
      </c>
      <c r="M30" s="76">
        <v>4</v>
      </c>
    </row>
    <row r="31" spans="1:13" x14ac:dyDescent="0.25">
      <c r="A31" s="51">
        <v>9</v>
      </c>
      <c r="B31" s="51" t="s">
        <v>564</v>
      </c>
      <c r="C31" s="52" t="s">
        <v>59</v>
      </c>
      <c r="D31" s="52" t="s">
        <v>17</v>
      </c>
      <c r="E31" s="52" t="s">
        <v>60</v>
      </c>
      <c r="F31" s="52" t="s">
        <v>15</v>
      </c>
      <c r="G31" s="51" t="s">
        <v>1206</v>
      </c>
      <c r="H31" s="51" t="s">
        <v>559</v>
      </c>
      <c r="I31" s="51" t="s">
        <v>1143</v>
      </c>
      <c r="J31" s="51" t="s">
        <v>1207</v>
      </c>
      <c r="K31" s="53" t="s">
        <v>497</v>
      </c>
      <c r="L31" s="54" t="s">
        <v>1208</v>
      </c>
      <c r="M31" s="76">
        <v>2</v>
      </c>
    </row>
    <row r="32" spans="1:13" x14ac:dyDescent="0.25">
      <c r="A32" s="51">
        <v>10</v>
      </c>
      <c r="B32" s="51" t="s">
        <v>583</v>
      </c>
      <c r="C32" s="52" t="s">
        <v>326</v>
      </c>
      <c r="D32" s="52" t="s">
        <v>327</v>
      </c>
      <c r="E32" s="52" t="s">
        <v>328</v>
      </c>
      <c r="F32" s="52" t="s">
        <v>329</v>
      </c>
      <c r="G32" s="55" t="s">
        <v>575</v>
      </c>
      <c r="H32" s="55" t="s">
        <v>908</v>
      </c>
      <c r="I32" s="55" t="s">
        <v>1119</v>
      </c>
      <c r="J32" s="55" t="s">
        <v>1209</v>
      </c>
      <c r="K32" s="53" t="s">
        <v>427</v>
      </c>
      <c r="L32" s="54" t="s">
        <v>1210</v>
      </c>
      <c r="M32" s="76">
        <v>1</v>
      </c>
    </row>
    <row r="33" spans="1:13" x14ac:dyDescent="0.25">
      <c r="A33" s="51">
        <v>11</v>
      </c>
      <c r="B33" s="51" t="s">
        <v>598</v>
      </c>
      <c r="C33" s="52" t="s">
        <v>16</v>
      </c>
      <c r="D33" s="52" t="s">
        <v>17</v>
      </c>
      <c r="E33" s="52" t="s">
        <v>18</v>
      </c>
      <c r="F33" s="52" t="s">
        <v>15</v>
      </c>
      <c r="G33" s="51" t="s">
        <v>1211</v>
      </c>
      <c r="H33" s="51" t="s">
        <v>856</v>
      </c>
      <c r="I33" s="51" t="s">
        <v>1212</v>
      </c>
      <c r="J33" s="51" t="s">
        <v>1132</v>
      </c>
      <c r="K33" s="53" t="s">
        <v>427</v>
      </c>
      <c r="L33" s="54" t="s">
        <v>1213</v>
      </c>
    </row>
    <row r="34" spans="1:13" x14ac:dyDescent="0.25">
      <c r="A34" s="51">
        <v>12</v>
      </c>
      <c r="B34" s="51" t="s">
        <v>638</v>
      </c>
      <c r="C34" s="52" t="s">
        <v>319</v>
      </c>
      <c r="D34" s="52" t="s">
        <v>17</v>
      </c>
      <c r="E34" s="52" t="s">
        <v>320</v>
      </c>
      <c r="F34" s="52" t="s">
        <v>39</v>
      </c>
      <c r="G34" s="55" t="s">
        <v>1214</v>
      </c>
      <c r="H34" s="55" t="s">
        <v>1215</v>
      </c>
      <c r="I34" s="55" t="s">
        <v>1216</v>
      </c>
      <c r="J34" s="55" t="s">
        <v>1217</v>
      </c>
      <c r="K34" s="53" t="s">
        <v>490</v>
      </c>
      <c r="L34" s="54" t="s">
        <v>1218</v>
      </c>
    </row>
    <row r="35" spans="1:13" x14ac:dyDescent="0.25">
      <c r="A35" s="51">
        <v>13</v>
      </c>
      <c r="B35" s="51" t="s">
        <v>1219</v>
      </c>
      <c r="C35" s="52" t="s">
        <v>112</v>
      </c>
      <c r="D35" s="52" t="s">
        <v>17</v>
      </c>
      <c r="E35" s="52" t="s">
        <v>113</v>
      </c>
      <c r="F35" s="52" t="s">
        <v>39</v>
      </c>
      <c r="G35" s="51" t="s">
        <v>1152</v>
      </c>
      <c r="H35" s="51" t="s">
        <v>1220</v>
      </c>
      <c r="I35" s="51" t="s">
        <v>1221</v>
      </c>
      <c r="J35" s="51" t="s">
        <v>1111</v>
      </c>
      <c r="K35" s="53" t="s">
        <v>490</v>
      </c>
      <c r="L35" s="54" t="s">
        <v>1222</v>
      </c>
    </row>
    <row r="36" spans="1:13" x14ac:dyDescent="0.25">
      <c r="A36" s="51">
        <v>14</v>
      </c>
      <c r="B36" s="51" t="s">
        <v>609</v>
      </c>
      <c r="C36" s="52" t="s">
        <v>134</v>
      </c>
      <c r="D36" s="52" t="s">
        <v>17</v>
      </c>
      <c r="E36" s="52" t="s">
        <v>96</v>
      </c>
      <c r="F36" s="52" t="s">
        <v>135</v>
      </c>
      <c r="G36" s="55" t="s">
        <v>453</v>
      </c>
      <c r="H36" s="55" t="s">
        <v>1223</v>
      </c>
      <c r="I36" s="55" t="s">
        <v>1224</v>
      </c>
      <c r="J36" s="55" t="s">
        <v>780</v>
      </c>
      <c r="K36" s="53" t="s">
        <v>427</v>
      </c>
      <c r="L36" s="54" t="s">
        <v>1225</v>
      </c>
    </row>
    <row r="37" spans="1:13" x14ac:dyDescent="0.25">
      <c r="A37" s="51">
        <v>15</v>
      </c>
      <c r="B37" s="51" t="s">
        <v>620</v>
      </c>
      <c r="C37" s="52" t="s">
        <v>295</v>
      </c>
      <c r="D37" s="52" t="s">
        <v>17</v>
      </c>
      <c r="E37" s="52" t="s">
        <v>296</v>
      </c>
      <c r="F37" s="52" t="s">
        <v>297</v>
      </c>
      <c r="G37" s="51" t="s">
        <v>1165</v>
      </c>
      <c r="H37" s="51" t="s">
        <v>599</v>
      </c>
      <c r="I37" s="51" t="s">
        <v>447</v>
      </c>
      <c r="J37" s="51" t="s">
        <v>1226</v>
      </c>
      <c r="K37" s="53" t="s">
        <v>427</v>
      </c>
      <c r="L37" s="54" t="s">
        <v>1227</v>
      </c>
    </row>
    <row r="38" spans="1:13" x14ac:dyDescent="0.25">
      <c r="A38" s="51">
        <v>16</v>
      </c>
      <c r="B38" s="51" t="s">
        <v>873</v>
      </c>
      <c r="C38" s="52" t="s">
        <v>330</v>
      </c>
      <c r="D38" s="52" t="s">
        <v>17</v>
      </c>
      <c r="E38" s="52" t="s">
        <v>1078</v>
      </c>
      <c r="F38" s="52" t="s">
        <v>1088</v>
      </c>
      <c r="G38" s="55" t="s">
        <v>1228</v>
      </c>
      <c r="H38" s="55" t="s">
        <v>1229</v>
      </c>
      <c r="I38" s="55" t="s">
        <v>1230</v>
      </c>
      <c r="J38" s="55" t="s">
        <v>780</v>
      </c>
      <c r="K38" s="53" t="s">
        <v>427</v>
      </c>
      <c r="L38" s="54" t="s">
        <v>1231</v>
      </c>
    </row>
    <row r="39" spans="1:13" x14ac:dyDescent="0.25">
      <c r="A39" s="51">
        <v>17</v>
      </c>
      <c r="B39" s="51" t="s">
        <v>1232</v>
      </c>
      <c r="C39" s="52" t="s">
        <v>1102</v>
      </c>
      <c r="D39" s="52" t="s">
        <v>17</v>
      </c>
      <c r="E39" s="52" t="s">
        <v>1103</v>
      </c>
      <c r="F39" s="52" t="s">
        <v>1104</v>
      </c>
      <c r="G39" s="51" t="s">
        <v>1233</v>
      </c>
      <c r="H39" s="51" t="s">
        <v>1234</v>
      </c>
      <c r="I39" s="51" t="s">
        <v>476</v>
      </c>
      <c r="J39" s="51" t="s">
        <v>1206</v>
      </c>
      <c r="K39" s="53" t="s">
        <v>427</v>
      </c>
      <c r="L39" s="54" t="s">
        <v>1235</v>
      </c>
    </row>
    <row r="40" spans="1:13" x14ac:dyDescent="0.25">
      <c r="A40" s="51">
        <v>18</v>
      </c>
      <c r="B40" s="51" t="s">
        <v>1236</v>
      </c>
      <c r="C40" s="52" t="s">
        <v>123</v>
      </c>
      <c r="D40" s="52" t="s">
        <v>17</v>
      </c>
      <c r="E40" s="52" t="s">
        <v>124</v>
      </c>
      <c r="F40" s="52" t="s">
        <v>287</v>
      </c>
      <c r="G40" s="55" t="s">
        <v>871</v>
      </c>
      <c r="H40" s="55" t="s">
        <v>1167</v>
      </c>
      <c r="I40" s="55" t="s">
        <v>1237</v>
      </c>
      <c r="J40" s="55" t="s">
        <v>1151</v>
      </c>
      <c r="K40" s="53" t="s">
        <v>427</v>
      </c>
      <c r="L40" s="54" t="s">
        <v>608</v>
      </c>
    </row>
    <row r="41" spans="1:13" x14ac:dyDescent="0.25">
      <c r="A41" s="51">
        <v>19</v>
      </c>
      <c r="B41" s="51" t="s">
        <v>1238</v>
      </c>
      <c r="C41" s="52" t="s">
        <v>1100</v>
      </c>
      <c r="D41" s="52" t="s">
        <v>17</v>
      </c>
      <c r="E41" s="52" t="s">
        <v>243</v>
      </c>
      <c r="F41" s="52" t="s">
        <v>129</v>
      </c>
      <c r="G41" s="51" t="s">
        <v>525</v>
      </c>
      <c r="H41" s="51" t="s">
        <v>831</v>
      </c>
      <c r="I41" s="51" t="s">
        <v>1239</v>
      </c>
      <c r="J41" s="51" t="s">
        <v>1240</v>
      </c>
      <c r="K41" s="53" t="s">
        <v>427</v>
      </c>
      <c r="L41" s="54" t="s">
        <v>1241</v>
      </c>
    </row>
    <row r="42" spans="1:13" x14ac:dyDescent="0.25">
      <c r="A42" s="51">
        <v>20</v>
      </c>
      <c r="B42" s="51" t="s">
        <v>1242</v>
      </c>
      <c r="C42" s="52" t="s">
        <v>1094</v>
      </c>
      <c r="D42" s="52" t="s">
        <v>17</v>
      </c>
      <c r="E42" s="52" t="s">
        <v>1095</v>
      </c>
      <c r="F42" s="52" t="s">
        <v>146</v>
      </c>
      <c r="G42" s="55" t="s">
        <v>507</v>
      </c>
      <c r="H42" s="55" t="s">
        <v>1243</v>
      </c>
      <c r="I42" s="55" t="s">
        <v>1244</v>
      </c>
      <c r="J42" s="55" t="s">
        <v>797</v>
      </c>
      <c r="K42" s="53" t="s">
        <v>490</v>
      </c>
      <c r="L42" s="54" t="s">
        <v>721</v>
      </c>
    </row>
    <row r="43" spans="1:13" x14ac:dyDescent="0.25">
      <c r="A43" s="51">
        <v>21</v>
      </c>
      <c r="B43" s="51" t="s">
        <v>1245</v>
      </c>
      <c r="C43" s="52" t="s">
        <v>1084</v>
      </c>
      <c r="D43" s="52" t="s">
        <v>17</v>
      </c>
      <c r="E43" s="52" t="s">
        <v>44</v>
      </c>
      <c r="F43" s="52" t="s">
        <v>39</v>
      </c>
      <c r="G43" s="51" t="s">
        <v>616</v>
      </c>
      <c r="H43" s="51" t="s">
        <v>842</v>
      </c>
      <c r="I43" s="53" t="s">
        <v>876</v>
      </c>
      <c r="J43" s="53" t="s">
        <v>874</v>
      </c>
      <c r="K43" s="53" t="s">
        <v>490</v>
      </c>
      <c r="L43" s="54" t="s">
        <v>1246</v>
      </c>
    </row>
    <row r="44" spans="1:13" x14ac:dyDescent="0.25">
      <c r="A44" s="213" t="s">
        <v>351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1:13" x14ac:dyDescent="0.25">
      <c r="A45" s="47" t="s">
        <v>340</v>
      </c>
      <c r="B45" s="47" t="s">
        <v>341</v>
      </c>
      <c r="C45" s="48" t="s">
        <v>0</v>
      </c>
      <c r="D45" s="48" t="s">
        <v>1</v>
      </c>
      <c r="E45" s="48" t="s">
        <v>342</v>
      </c>
      <c r="F45" s="48" t="s">
        <v>3</v>
      </c>
      <c r="G45" s="49" t="s">
        <v>343</v>
      </c>
      <c r="H45" s="49" t="s">
        <v>344</v>
      </c>
      <c r="I45" s="49" t="s">
        <v>345</v>
      </c>
      <c r="J45" s="49" t="s">
        <v>425</v>
      </c>
      <c r="K45" s="50" t="s">
        <v>346</v>
      </c>
      <c r="L45" s="49" t="s">
        <v>347</v>
      </c>
      <c r="M45" s="75" t="s">
        <v>366</v>
      </c>
    </row>
    <row r="46" spans="1:13" x14ac:dyDescent="0.25">
      <c r="A46" s="51">
        <v>1</v>
      </c>
      <c r="B46" s="51" t="s">
        <v>644</v>
      </c>
      <c r="C46" s="52" t="s">
        <v>4</v>
      </c>
      <c r="D46" s="52" t="s">
        <v>5</v>
      </c>
      <c r="E46" s="52" t="s">
        <v>6</v>
      </c>
      <c r="F46" s="52" t="s">
        <v>11</v>
      </c>
      <c r="G46" s="51" t="s">
        <v>1247</v>
      </c>
      <c r="H46" s="51" t="s">
        <v>1248</v>
      </c>
      <c r="I46" s="51" t="s">
        <v>1249</v>
      </c>
      <c r="J46" s="51" t="s">
        <v>1250</v>
      </c>
      <c r="K46" s="53" t="s">
        <v>427</v>
      </c>
      <c r="L46" s="54" t="s">
        <v>1251</v>
      </c>
      <c r="M46" s="76">
        <v>25</v>
      </c>
    </row>
    <row r="47" spans="1:13" x14ac:dyDescent="0.25">
      <c r="A47" s="51">
        <v>2</v>
      </c>
      <c r="B47" s="51" t="s">
        <v>747</v>
      </c>
      <c r="C47" s="52" t="s">
        <v>139</v>
      </c>
      <c r="D47" s="52" t="s">
        <v>17</v>
      </c>
      <c r="E47" s="52" t="s">
        <v>137</v>
      </c>
      <c r="F47" s="52" t="s">
        <v>138</v>
      </c>
      <c r="G47" s="55" t="s">
        <v>1209</v>
      </c>
      <c r="H47" s="55" t="s">
        <v>1217</v>
      </c>
      <c r="I47" s="55" t="s">
        <v>1252</v>
      </c>
      <c r="J47" s="55" t="s">
        <v>1253</v>
      </c>
      <c r="K47" s="53" t="s">
        <v>497</v>
      </c>
      <c r="L47" s="54" t="s">
        <v>1254</v>
      </c>
      <c r="M47" s="76">
        <v>18</v>
      </c>
    </row>
    <row r="48" spans="1:13" x14ac:dyDescent="0.25">
      <c r="A48" s="51">
        <v>3</v>
      </c>
      <c r="B48" s="51" t="s">
        <v>650</v>
      </c>
      <c r="C48" s="52" t="s">
        <v>108</v>
      </c>
      <c r="D48" s="52" t="s">
        <v>87</v>
      </c>
      <c r="E48" s="52" t="s">
        <v>170</v>
      </c>
      <c r="F48" s="52" t="s">
        <v>106</v>
      </c>
      <c r="G48" s="51" t="s">
        <v>1255</v>
      </c>
      <c r="H48" s="51" t="s">
        <v>1256</v>
      </c>
      <c r="I48" s="51" t="s">
        <v>1257</v>
      </c>
      <c r="J48" s="51" t="s">
        <v>1258</v>
      </c>
      <c r="K48" s="53" t="s">
        <v>427</v>
      </c>
      <c r="L48" s="54" t="s">
        <v>1259</v>
      </c>
      <c r="M48" s="76">
        <v>15</v>
      </c>
    </row>
    <row r="49" spans="1:13" x14ac:dyDescent="0.25">
      <c r="A49" s="51">
        <v>4</v>
      </c>
      <c r="B49" s="51" t="s">
        <v>667</v>
      </c>
      <c r="C49" s="52" t="s">
        <v>37</v>
      </c>
      <c r="D49" s="52" t="s">
        <v>17</v>
      </c>
      <c r="E49" s="52" t="s">
        <v>38</v>
      </c>
      <c r="F49" s="52" t="s">
        <v>39</v>
      </c>
      <c r="G49" s="55" t="s">
        <v>1260</v>
      </c>
      <c r="H49" s="55" t="s">
        <v>1200</v>
      </c>
      <c r="I49" s="55" t="s">
        <v>1261</v>
      </c>
      <c r="J49" s="55" t="s">
        <v>1121</v>
      </c>
      <c r="K49" s="53" t="s">
        <v>497</v>
      </c>
      <c r="L49" s="54" t="s">
        <v>1490</v>
      </c>
      <c r="M49" s="76">
        <v>12</v>
      </c>
    </row>
    <row r="50" spans="1:13" x14ac:dyDescent="0.25">
      <c r="A50" s="51">
        <v>5</v>
      </c>
      <c r="B50" s="51" t="s">
        <v>661</v>
      </c>
      <c r="C50" s="52" t="s">
        <v>131</v>
      </c>
      <c r="D50" s="52" t="s">
        <v>17</v>
      </c>
      <c r="E50" s="52" t="s">
        <v>34</v>
      </c>
      <c r="F50" s="52" t="s">
        <v>132</v>
      </c>
      <c r="G50" s="51" t="s">
        <v>648</v>
      </c>
      <c r="H50" s="51" t="s">
        <v>654</v>
      </c>
      <c r="I50" s="51" t="s">
        <v>1262</v>
      </c>
      <c r="J50" s="51" t="s">
        <v>1263</v>
      </c>
      <c r="K50" s="53" t="s">
        <v>427</v>
      </c>
      <c r="L50" s="54" t="s">
        <v>1264</v>
      </c>
      <c r="M50" s="76">
        <v>10</v>
      </c>
    </row>
    <row r="51" spans="1:13" x14ac:dyDescent="0.25">
      <c r="A51" s="51">
        <v>6</v>
      </c>
      <c r="B51" s="51" t="s">
        <v>1265</v>
      </c>
      <c r="C51" s="52" t="s">
        <v>84</v>
      </c>
      <c r="D51" s="52" t="s">
        <v>17</v>
      </c>
      <c r="E51" s="52" t="s">
        <v>34</v>
      </c>
      <c r="F51" s="52" t="s">
        <v>15</v>
      </c>
      <c r="G51" s="55" t="s">
        <v>1266</v>
      </c>
      <c r="H51" s="55" t="s">
        <v>1267</v>
      </c>
      <c r="I51" s="55" t="s">
        <v>1268</v>
      </c>
      <c r="J51" s="55" t="s">
        <v>1269</v>
      </c>
      <c r="K51" s="53" t="s">
        <v>427</v>
      </c>
      <c r="L51" s="54" t="s">
        <v>1270</v>
      </c>
      <c r="M51" s="76">
        <v>8</v>
      </c>
    </row>
    <row r="52" spans="1:13" x14ac:dyDescent="0.25">
      <c r="A52" s="51">
        <v>7</v>
      </c>
      <c r="B52" s="51" t="s">
        <v>692</v>
      </c>
      <c r="C52" s="52" t="s">
        <v>65</v>
      </c>
      <c r="D52" s="52" t="s">
        <v>17</v>
      </c>
      <c r="E52" s="52" t="s">
        <v>66</v>
      </c>
      <c r="F52" s="52" t="s">
        <v>39</v>
      </c>
      <c r="G52" s="51" t="s">
        <v>669</v>
      </c>
      <c r="H52" s="51" t="s">
        <v>750</v>
      </c>
      <c r="I52" s="51" t="s">
        <v>1271</v>
      </c>
      <c r="J52" s="51" t="s">
        <v>1272</v>
      </c>
      <c r="K52" s="53" t="s">
        <v>490</v>
      </c>
      <c r="L52" s="54" t="s">
        <v>1273</v>
      </c>
      <c r="M52" s="76">
        <v>6</v>
      </c>
    </row>
    <row r="53" spans="1:13" x14ac:dyDescent="0.25">
      <c r="A53" s="77">
        <v>7.5</v>
      </c>
      <c r="B53" s="77" t="s">
        <v>1274</v>
      </c>
      <c r="C53" s="38" t="s">
        <v>1092</v>
      </c>
      <c r="D53" s="38" t="s">
        <v>17</v>
      </c>
      <c r="E53" s="38" t="s">
        <v>66</v>
      </c>
      <c r="F53" s="38" t="s">
        <v>39</v>
      </c>
      <c r="G53" s="78" t="s">
        <v>1275</v>
      </c>
      <c r="H53" s="78" t="s">
        <v>1130</v>
      </c>
      <c r="I53" s="78" t="s">
        <v>1276</v>
      </c>
      <c r="J53" s="78" t="s">
        <v>1255</v>
      </c>
      <c r="K53" s="79" t="s">
        <v>427</v>
      </c>
      <c r="L53" s="80" t="s">
        <v>1277</v>
      </c>
      <c r="M53" s="81">
        <v>5</v>
      </c>
    </row>
    <row r="54" spans="1:13" x14ac:dyDescent="0.25">
      <c r="A54" s="51">
        <v>8</v>
      </c>
      <c r="B54" s="51" t="s">
        <v>677</v>
      </c>
      <c r="C54" s="52" t="s">
        <v>23</v>
      </c>
      <c r="D54" s="52" t="s">
        <v>87</v>
      </c>
      <c r="E54" s="52" t="s">
        <v>24</v>
      </c>
      <c r="F54" s="52" t="s">
        <v>352</v>
      </c>
      <c r="G54" s="51" t="s">
        <v>1216</v>
      </c>
      <c r="H54" s="51" t="s">
        <v>1290</v>
      </c>
      <c r="I54" s="51" t="s">
        <v>1291</v>
      </c>
      <c r="J54" s="51" t="s">
        <v>1292</v>
      </c>
      <c r="K54" s="64" t="s">
        <v>1491</v>
      </c>
      <c r="L54" s="65" t="s">
        <v>1492</v>
      </c>
      <c r="M54" s="76">
        <v>4</v>
      </c>
    </row>
    <row r="55" spans="1:13" x14ac:dyDescent="0.25">
      <c r="A55" s="51">
        <v>9</v>
      </c>
      <c r="B55" s="51" t="s">
        <v>683</v>
      </c>
      <c r="C55" s="52" t="s">
        <v>266</v>
      </c>
      <c r="D55" s="52" t="s">
        <v>17</v>
      </c>
      <c r="E55" s="52" t="s">
        <v>58</v>
      </c>
      <c r="F55" s="52" t="s">
        <v>128</v>
      </c>
      <c r="G55" s="51" t="s">
        <v>787</v>
      </c>
      <c r="H55" s="51" t="s">
        <v>1278</v>
      </c>
      <c r="I55" s="51" t="s">
        <v>1279</v>
      </c>
      <c r="J55" s="51" t="s">
        <v>1280</v>
      </c>
      <c r="K55" s="53" t="s">
        <v>427</v>
      </c>
      <c r="L55" s="54" t="s">
        <v>1281</v>
      </c>
      <c r="M55" s="76">
        <v>2</v>
      </c>
    </row>
    <row r="56" spans="1:13" x14ac:dyDescent="0.25">
      <c r="A56" s="51">
        <v>10</v>
      </c>
      <c r="B56" s="51" t="s">
        <v>707</v>
      </c>
      <c r="C56" s="52" t="s">
        <v>125</v>
      </c>
      <c r="D56" s="52" t="s">
        <v>17</v>
      </c>
      <c r="E56" s="52" t="s">
        <v>126</v>
      </c>
      <c r="F56" s="52" t="s">
        <v>15</v>
      </c>
      <c r="G56" s="55" t="s">
        <v>670</v>
      </c>
      <c r="H56" s="55" t="s">
        <v>665</v>
      </c>
      <c r="I56" s="55" t="s">
        <v>1176</v>
      </c>
      <c r="J56" s="55" t="s">
        <v>1132</v>
      </c>
      <c r="K56" s="53" t="s">
        <v>427</v>
      </c>
      <c r="L56" s="54" t="s">
        <v>1282</v>
      </c>
      <c r="M56" s="76">
        <v>1</v>
      </c>
    </row>
    <row r="57" spans="1:13" x14ac:dyDescent="0.25">
      <c r="A57" s="51">
        <v>11</v>
      </c>
      <c r="B57" s="51" t="s">
        <v>656</v>
      </c>
      <c r="C57" s="52" t="s">
        <v>136</v>
      </c>
      <c r="D57" s="52" t="s">
        <v>17</v>
      </c>
      <c r="E57" s="52" t="s">
        <v>137</v>
      </c>
      <c r="F57" s="52" t="s">
        <v>138</v>
      </c>
      <c r="G57" s="51" t="s">
        <v>791</v>
      </c>
      <c r="H57" s="51" t="s">
        <v>538</v>
      </c>
      <c r="I57" s="51" t="s">
        <v>1283</v>
      </c>
      <c r="J57" s="51" t="s">
        <v>1284</v>
      </c>
      <c r="K57" s="53" t="s">
        <v>913</v>
      </c>
      <c r="L57" s="54" t="s">
        <v>1285</v>
      </c>
      <c r="M57" s="56"/>
    </row>
    <row r="58" spans="1:13" x14ac:dyDescent="0.25">
      <c r="A58" s="51">
        <v>12</v>
      </c>
      <c r="B58" s="51" t="s">
        <v>1286</v>
      </c>
      <c r="C58" s="52" t="s">
        <v>1101</v>
      </c>
      <c r="D58" s="52" t="s">
        <v>17</v>
      </c>
      <c r="E58" s="52" t="s">
        <v>137</v>
      </c>
      <c r="F58" s="52" t="s">
        <v>105</v>
      </c>
      <c r="G58" s="55" t="s">
        <v>1287</v>
      </c>
      <c r="H58" s="55" t="s">
        <v>565</v>
      </c>
      <c r="I58" s="55" t="s">
        <v>1209</v>
      </c>
      <c r="J58" s="55" t="s">
        <v>1288</v>
      </c>
      <c r="K58" s="53" t="s">
        <v>427</v>
      </c>
      <c r="L58" s="54" t="s">
        <v>1289</v>
      </c>
      <c r="M58" s="56"/>
    </row>
    <row r="59" spans="1:13" x14ac:dyDescent="0.25">
      <c r="A59" s="51">
        <v>13</v>
      </c>
      <c r="B59" s="51" t="s">
        <v>687</v>
      </c>
      <c r="C59" s="52" t="s">
        <v>191</v>
      </c>
      <c r="D59" s="52" t="s">
        <v>17</v>
      </c>
      <c r="E59" s="52" t="s">
        <v>24</v>
      </c>
      <c r="F59" s="52" t="s">
        <v>21</v>
      </c>
      <c r="G59" s="55" t="s">
        <v>549</v>
      </c>
      <c r="H59" s="55" t="s">
        <v>856</v>
      </c>
      <c r="I59" s="55" t="s">
        <v>1194</v>
      </c>
      <c r="J59" s="55" t="s">
        <v>1256</v>
      </c>
      <c r="K59" s="53" t="s">
        <v>490</v>
      </c>
      <c r="L59" s="54" t="s">
        <v>1293</v>
      </c>
      <c r="M59" s="56"/>
    </row>
    <row r="60" spans="1:13" x14ac:dyDescent="0.25">
      <c r="A60" s="51">
        <v>14</v>
      </c>
      <c r="B60" s="51" t="s">
        <v>680</v>
      </c>
      <c r="C60" s="52" t="s">
        <v>71</v>
      </c>
      <c r="D60" s="52" t="s">
        <v>17</v>
      </c>
      <c r="E60" s="52" t="s">
        <v>72</v>
      </c>
      <c r="F60" s="52" t="s">
        <v>7</v>
      </c>
      <c r="G60" s="51" t="s">
        <v>446</v>
      </c>
      <c r="H60" s="51" t="s">
        <v>1214</v>
      </c>
      <c r="I60" s="51" t="s">
        <v>1294</v>
      </c>
      <c r="J60" s="51" t="s">
        <v>1295</v>
      </c>
      <c r="K60" s="53" t="s">
        <v>490</v>
      </c>
      <c r="L60" s="54" t="s">
        <v>1296</v>
      </c>
      <c r="M60" s="56"/>
    </row>
    <row r="61" spans="1:13" x14ac:dyDescent="0.25">
      <c r="A61" s="51">
        <v>15</v>
      </c>
      <c r="B61" s="51" t="s">
        <v>727</v>
      </c>
      <c r="C61" s="52" t="s">
        <v>322</v>
      </c>
      <c r="D61" s="52" t="s">
        <v>17</v>
      </c>
      <c r="E61" s="52" t="s">
        <v>58</v>
      </c>
      <c r="F61" s="52" t="s">
        <v>323</v>
      </c>
      <c r="G61" s="55" t="s">
        <v>518</v>
      </c>
      <c r="H61" s="55" t="s">
        <v>470</v>
      </c>
      <c r="I61" s="55" t="s">
        <v>1297</v>
      </c>
      <c r="J61" s="55" t="s">
        <v>1298</v>
      </c>
      <c r="K61" s="53" t="s">
        <v>427</v>
      </c>
      <c r="L61" s="54" t="s">
        <v>1299</v>
      </c>
      <c r="M61" s="56"/>
    </row>
    <row r="62" spans="1:13" x14ac:dyDescent="0.25">
      <c r="A62" s="51">
        <v>16</v>
      </c>
      <c r="B62" s="51" t="s">
        <v>697</v>
      </c>
      <c r="C62" s="52" t="s">
        <v>47</v>
      </c>
      <c r="D62" s="52" t="s">
        <v>17</v>
      </c>
      <c r="E62" s="52" t="s">
        <v>24</v>
      </c>
      <c r="F62" s="52" t="s">
        <v>15</v>
      </c>
      <c r="G62" s="51" t="s">
        <v>1146</v>
      </c>
      <c r="H62" s="51" t="s">
        <v>1214</v>
      </c>
      <c r="I62" s="51" t="s">
        <v>1300</v>
      </c>
      <c r="J62" s="51" t="s">
        <v>1138</v>
      </c>
      <c r="K62" s="53" t="s">
        <v>497</v>
      </c>
      <c r="L62" s="54" t="s">
        <v>1301</v>
      </c>
      <c r="M62" s="56"/>
    </row>
    <row r="63" spans="1:13" x14ac:dyDescent="0.25">
      <c r="A63" s="51">
        <v>17</v>
      </c>
      <c r="B63" s="51" t="s">
        <v>1302</v>
      </c>
      <c r="C63" s="52" t="s">
        <v>376</v>
      </c>
      <c r="D63" s="52" t="s">
        <v>17</v>
      </c>
      <c r="E63" s="52" t="s">
        <v>377</v>
      </c>
      <c r="F63" s="52" t="s">
        <v>39</v>
      </c>
      <c r="G63" s="55" t="s">
        <v>448</v>
      </c>
      <c r="H63" s="55" t="s">
        <v>797</v>
      </c>
      <c r="I63" s="55" t="s">
        <v>1272</v>
      </c>
      <c r="J63" s="55" t="s">
        <v>854</v>
      </c>
      <c r="K63" s="53" t="s">
        <v>497</v>
      </c>
      <c r="L63" s="54" t="s">
        <v>1303</v>
      </c>
      <c r="M63" s="56"/>
    </row>
    <row r="64" spans="1:13" x14ac:dyDescent="0.25">
      <c r="A64" s="51">
        <v>18</v>
      </c>
      <c r="B64" s="51" t="s">
        <v>672</v>
      </c>
      <c r="C64" s="52" t="s">
        <v>48</v>
      </c>
      <c r="D64" s="52" t="s">
        <v>17</v>
      </c>
      <c r="E64" s="52" t="s">
        <v>49</v>
      </c>
      <c r="F64" s="52" t="s">
        <v>39</v>
      </c>
      <c r="G64" s="51" t="s">
        <v>654</v>
      </c>
      <c r="H64" s="51" t="s">
        <v>464</v>
      </c>
      <c r="I64" s="51" t="s">
        <v>668</v>
      </c>
      <c r="J64" s="53" t="s">
        <v>1304</v>
      </c>
      <c r="K64" s="53" t="s">
        <v>427</v>
      </c>
      <c r="L64" s="54" t="s">
        <v>1305</v>
      </c>
      <c r="M64" s="56"/>
    </row>
    <row r="65" spans="1:13" x14ac:dyDescent="0.25">
      <c r="A65" s="51">
        <v>19</v>
      </c>
      <c r="B65" s="51" t="s">
        <v>712</v>
      </c>
      <c r="C65" s="52" t="s">
        <v>245</v>
      </c>
      <c r="D65" s="52" t="s">
        <v>17</v>
      </c>
      <c r="E65" s="52" t="s">
        <v>246</v>
      </c>
      <c r="F65" s="52" t="s">
        <v>200</v>
      </c>
      <c r="G65" s="55" t="s">
        <v>806</v>
      </c>
      <c r="H65" s="55" t="s">
        <v>705</v>
      </c>
      <c r="I65" s="55" t="s">
        <v>854</v>
      </c>
      <c r="J65" s="55" t="s">
        <v>442</v>
      </c>
      <c r="K65" s="53" t="s">
        <v>427</v>
      </c>
      <c r="L65" s="54" t="s">
        <v>1306</v>
      </c>
      <c r="M65" s="56"/>
    </row>
    <row r="66" spans="1:13" x14ac:dyDescent="0.25">
      <c r="A66" s="51">
        <v>20</v>
      </c>
      <c r="B66" s="51" t="s">
        <v>738</v>
      </c>
      <c r="C66" s="52" t="s">
        <v>370</v>
      </c>
      <c r="D66" s="52" t="s">
        <v>17</v>
      </c>
      <c r="E66" s="52" t="s">
        <v>24</v>
      </c>
      <c r="F66" s="52" t="s">
        <v>68</v>
      </c>
      <c r="G66" s="51" t="s">
        <v>616</v>
      </c>
      <c r="H66" s="51" t="s">
        <v>1307</v>
      </c>
      <c r="I66" s="51" t="s">
        <v>1308</v>
      </c>
      <c r="J66" s="51" t="s">
        <v>749</v>
      </c>
      <c r="K66" s="53" t="s">
        <v>497</v>
      </c>
      <c r="L66" s="54" t="s">
        <v>1309</v>
      </c>
      <c r="M66" s="56"/>
    </row>
    <row r="67" spans="1:13" x14ac:dyDescent="0.25">
      <c r="A67" s="51">
        <v>21</v>
      </c>
      <c r="B67" s="51" t="s">
        <v>1310</v>
      </c>
      <c r="C67" s="52" t="s">
        <v>325</v>
      </c>
      <c r="D67" s="52" t="s">
        <v>17</v>
      </c>
      <c r="E67" s="52" t="s">
        <v>167</v>
      </c>
      <c r="F67" s="52" t="s">
        <v>15</v>
      </c>
      <c r="G67" s="55" t="s">
        <v>487</v>
      </c>
      <c r="H67" s="55" t="s">
        <v>458</v>
      </c>
      <c r="I67" s="55" t="s">
        <v>1311</v>
      </c>
      <c r="J67" s="53" t="s">
        <v>1304</v>
      </c>
      <c r="K67" s="53" t="s">
        <v>427</v>
      </c>
      <c r="L67" s="54" t="s">
        <v>1312</v>
      </c>
      <c r="M67" s="56"/>
    </row>
    <row r="68" spans="1:13" x14ac:dyDescent="0.25">
      <c r="A68" s="51">
        <v>22</v>
      </c>
      <c r="B68" s="51" t="s">
        <v>1313</v>
      </c>
      <c r="C68" s="52" t="s">
        <v>1087</v>
      </c>
      <c r="D68" s="52" t="s">
        <v>17</v>
      </c>
      <c r="E68" s="52" t="s">
        <v>1083</v>
      </c>
      <c r="F68" s="52" t="s">
        <v>208</v>
      </c>
      <c r="G68" s="51" t="s">
        <v>709</v>
      </c>
      <c r="H68" s="51" t="s">
        <v>1314</v>
      </c>
      <c r="I68" s="51" t="s">
        <v>867</v>
      </c>
      <c r="J68" s="51" t="s">
        <v>1315</v>
      </c>
      <c r="K68" s="53" t="s">
        <v>427</v>
      </c>
      <c r="L68" s="54" t="s">
        <v>1316</v>
      </c>
      <c r="M68" s="56"/>
    </row>
    <row r="69" spans="1:13" x14ac:dyDescent="0.25">
      <c r="A69" s="51">
        <v>23</v>
      </c>
      <c r="B69" s="51" t="s">
        <v>722</v>
      </c>
      <c r="C69" s="52" t="s">
        <v>392</v>
      </c>
      <c r="D69" s="52" t="s">
        <v>17</v>
      </c>
      <c r="E69" s="52" t="s">
        <v>393</v>
      </c>
      <c r="F69" s="52" t="s">
        <v>7</v>
      </c>
      <c r="G69" s="55" t="s">
        <v>1317</v>
      </c>
      <c r="H69" s="55" t="s">
        <v>612</v>
      </c>
      <c r="I69" s="55" t="s">
        <v>1203</v>
      </c>
      <c r="J69" s="55" t="s">
        <v>1318</v>
      </c>
      <c r="K69" s="53" t="s">
        <v>497</v>
      </c>
      <c r="L69" s="54" t="s">
        <v>461</v>
      </c>
      <c r="M69" s="56"/>
    </row>
    <row r="70" spans="1:13" x14ac:dyDescent="0.25">
      <c r="A70" s="51">
        <v>24</v>
      </c>
      <c r="B70" s="51" t="s">
        <v>1319</v>
      </c>
      <c r="C70" s="52" t="s">
        <v>111</v>
      </c>
      <c r="D70" s="52" t="s">
        <v>87</v>
      </c>
      <c r="E70" s="52" t="s">
        <v>80</v>
      </c>
      <c r="F70" s="52" t="s">
        <v>15</v>
      </c>
      <c r="G70" s="51" t="s">
        <v>623</v>
      </c>
      <c r="H70" s="51" t="s">
        <v>627</v>
      </c>
      <c r="I70" s="51" t="s">
        <v>1320</v>
      </c>
      <c r="J70" s="51" t="s">
        <v>1321</v>
      </c>
      <c r="K70" s="53" t="s">
        <v>427</v>
      </c>
      <c r="L70" s="54" t="s">
        <v>1322</v>
      </c>
      <c r="M70" s="56"/>
    </row>
    <row r="71" spans="1:13" x14ac:dyDescent="0.25">
      <c r="A71" s="51">
        <v>25</v>
      </c>
      <c r="B71" s="51" t="s">
        <v>1323</v>
      </c>
      <c r="C71" s="52" t="s">
        <v>304</v>
      </c>
      <c r="D71" s="52" t="s">
        <v>17</v>
      </c>
      <c r="E71" s="52" t="s">
        <v>305</v>
      </c>
      <c r="F71" s="52" t="s">
        <v>218</v>
      </c>
      <c r="G71" s="55" t="s">
        <v>813</v>
      </c>
      <c r="H71" s="55" t="s">
        <v>1324</v>
      </c>
      <c r="I71" s="55" t="s">
        <v>698</v>
      </c>
      <c r="J71" s="55" t="s">
        <v>1325</v>
      </c>
      <c r="K71" s="53" t="s">
        <v>497</v>
      </c>
      <c r="L71" s="54" t="s">
        <v>1326</v>
      </c>
      <c r="M71" s="56"/>
    </row>
    <row r="72" spans="1:13" x14ac:dyDescent="0.25">
      <c r="A72" s="51">
        <v>26</v>
      </c>
      <c r="B72" s="51" t="s">
        <v>1327</v>
      </c>
      <c r="C72" s="52" t="s">
        <v>1093</v>
      </c>
      <c r="D72" s="52" t="s">
        <v>17</v>
      </c>
      <c r="E72" s="52" t="s">
        <v>24</v>
      </c>
      <c r="F72" s="52" t="s">
        <v>128</v>
      </c>
      <c r="G72" s="51" t="s">
        <v>1328</v>
      </c>
      <c r="H72" s="51" t="s">
        <v>1329</v>
      </c>
      <c r="I72" s="51" t="s">
        <v>782</v>
      </c>
      <c r="J72" s="51" t="s">
        <v>1330</v>
      </c>
      <c r="K72" s="53" t="s">
        <v>427</v>
      </c>
      <c r="L72" s="54" t="s">
        <v>1331</v>
      </c>
      <c r="M72" s="56"/>
    </row>
    <row r="73" spans="1:13" x14ac:dyDescent="0.25">
      <c r="A73" s="51">
        <v>27</v>
      </c>
      <c r="B73" s="51" t="s">
        <v>1332</v>
      </c>
      <c r="C73" s="52" t="s">
        <v>145</v>
      </c>
      <c r="D73" s="52" t="s">
        <v>87</v>
      </c>
      <c r="E73" s="52" t="s">
        <v>66</v>
      </c>
      <c r="F73" s="52" t="s">
        <v>146</v>
      </c>
      <c r="G73" s="55" t="s">
        <v>1333</v>
      </c>
      <c r="H73" s="55" t="s">
        <v>1334</v>
      </c>
      <c r="I73" s="55" t="s">
        <v>1335</v>
      </c>
      <c r="J73" s="55" t="s">
        <v>935</v>
      </c>
      <c r="K73" s="53" t="s">
        <v>427</v>
      </c>
      <c r="L73" s="54" t="s">
        <v>1336</v>
      </c>
      <c r="M73" s="56"/>
    </row>
    <row r="74" spans="1:13" x14ac:dyDescent="0.25">
      <c r="A74" s="51">
        <v>28</v>
      </c>
      <c r="B74" s="51" t="s">
        <v>1337</v>
      </c>
      <c r="C74" s="52" t="s">
        <v>1108</v>
      </c>
      <c r="D74" s="52" t="s">
        <v>17</v>
      </c>
      <c r="E74" s="52" t="s">
        <v>24</v>
      </c>
      <c r="F74" s="52" t="s">
        <v>68</v>
      </c>
      <c r="G74" s="51" t="s">
        <v>507</v>
      </c>
      <c r="H74" s="51" t="s">
        <v>1338</v>
      </c>
      <c r="I74" s="51" t="s">
        <v>1339</v>
      </c>
      <c r="J74" s="51" t="s">
        <v>610</v>
      </c>
      <c r="K74" s="53" t="s">
        <v>427</v>
      </c>
      <c r="L74" s="54" t="s">
        <v>1340</v>
      </c>
      <c r="M74" s="56"/>
    </row>
    <row r="75" spans="1:13" x14ac:dyDescent="0.25">
      <c r="A75" s="51">
        <v>29</v>
      </c>
      <c r="B75" s="51" t="s">
        <v>1341</v>
      </c>
      <c r="C75" s="52" t="s">
        <v>1079</v>
      </c>
      <c r="D75" s="52" t="s">
        <v>17</v>
      </c>
      <c r="E75" s="52" t="s">
        <v>170</v>
      </c>
      <c r="F75" s="52" t="s">
        <v>155</v>
      </c>
      <c r="G75" s="55" t="s">
        <v>725</v>
      </c>
      <c r="H75" s="55" t="s">
        <v>1342</v>
      </c>
      <c r="I75" s="55" t="s">
        <v>1307</v>
      </c>
      <c r="J75" s="55" t="s">
        <v>793</v>
      </c>
      <c r="K75" s="53" t="s">
        <v>490</v>
      </c>
      <c r="L75" s="54" t="s">
        <v>1343</v>
      </c>
      <c r="M75" s="56"/>
    </row>
    <row r="76" spans="1:13" x14ac:dyDescent="0.25">
      <c r="A76" s="51">
        <v>30</v>
      </c>
      <c r="B76" s="51" t="s">
        <v>1344</v>
      </c>
      <c r="C76" s="52" t="s">
        <v>1085</v>
      </c>
      <c r="D76" s="52" t="s">
        <v>17</v>
      </c>
      <c r="E76" s="52" t="s">
        <v>24</v>
      </c>
      <c r="F76" s="52" t="s">
        <v>1086</v>
      </c>
      <c r="G76" s="51" t="s">
        <v>1345</v>
      </c>
      <c r="H76" s="53" t="s">
        <v>1346</v>
      </c>
      <c r="I76" s="53" t="s">
        <v>1347</v>
      </c>
      <c r="J76" s="53" t="s">
        <v>1304</v>
      </c>
      <c r="K76" s="53" t="s">
        <v>427</v>
      </c>
      <c r="L76" s="54" t="s">
        <v>1348</v>
      </c>
      <c r="M76" s="56"/>
    </row>
    <row r="77" spans="1:13" x14ac:dyDescent="0.25">
      <c r="A77" s="51">
        <v>31</v>
      </c>
      <c r="B77" s="51" t="s">
        <v>1349</v>
      </c>
      <c r="C77" s="52" t="s">
        <v>1109</v>
      </c>
      <c r="D77" s="52" t="s">
        <v>17</v>
      </c>
      <c r="E77" s="52" t="s">
        <v>1110</v>
      </c>
      <c r="F77" s="52" t="s">
        <v>15</v>
      </c>
      <c r="G77" s="55" t="s">
        <v>1350</v>
      </c>
      <c r="H77" s="55" t="s">
        <v>1351</v>
      </c>
      <c r="I77" s="55" t="s">
        <v>624</v>
      </c>
      <c r="J77" s="55" t="s">
        <v>1228</v>
      </c>
      <c r="K77" s="53" t="s">
        <v>427</v>
      </c>
      <c r="L77" s="54" t="s">
        <v>1352</v>
      </c>
      <c r="M77" s="56"/>
    </row>
    <row r="78" spans="1:13" x14ac:dyDescent="0.25">
      <c r="A78" s="213" t="s">
        <v>358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</row>
    <row r="79" spans="1:13" x14ac:dyDescent="0.25">
      <c r="A79" s="47" t="s">
        <v>340</v>
      </c>
      <c r="B79" s="47" t="s">
        <v>341</v>
      </c>
      <c r="C79" s="48" t="s">
        <v>0</v>
      </c>
      <c r="D79" s="48" t="s">
        <v>1</v>
      </c>
      <c r="E79" s="48" t="s">
        <v>342</v>
      </c>
      <c r="F79" s="48" t="s">
        <v>3</v>
      </c>
      <c r="G79" s="49" t="s">
        <v>343</v>
      </c>
      <c r="H79" s="49" t="s">
        <v>344</v>
      </c>
      <c r="I79" s="49" t="s">
        <v>345</v>
      </c>
      <c r="J79" s="49" t="s">
        <v>425</v>
      </c>
      <c r="K79" s="50" t="s">
        <v>346</v>
      </c>
      <c r="L79" s="49" t="s">
        <v>347</v>
      </c>
      <c r="M79" s="75" t="s">
        <v>366</v>
      </c>
    </row>
    <row r="80" spans="1:13" x14ac:dyDescent="0.25">
      <c r="A80" s="51">
        <v>1</v>
      </c>
      <c r="B80" s="51" t="s">
        <v>775</v>
      </c>
      <c r="C80" s="52" t="s">
        <v>119</v>
      </c>
      <c r="D80" s="52" t="s">
        <v>17</v>
      </c>
      <c r="E80" s="52" t="s">
        <v>140</v>
      </c>
      <c r="F80" s="52" t="s">
        <v>15</v>
      </c>
      <c r="G80" s="51" t="s">
        <v>1353</v>
      </c>
      <c r="H80" s="51" t="s">
        <v>1354</v>
      </c>
      <c r="I80" s="51" t="s">
        <v>1355</v>
      </c>
      <c r="J80" s="51" t="s">
        <v>1263</v>
      </c>
      <c r="K80" s="53" t="s">
        <v>427</v>
      </c>
      <c r="L80" s="54" t="s">
        <v>1356</v>
      </c>
      <c r="M80" s="76">
        <v>25</v>
      </c>
    </row>
    <row r="81" spans="1:13" x14ac:dyDescent="0.25">
      <c r="A81" s="51">
        <v>2</v>
      </c>
      <c r="B81" s="51" t="s">
        <v>1357</v>
      </c>
      <c r="C81" s="52" t="s">
        <v>1096</v>
      </c>
      <c r="D81" s="52" t="s">
        <v>17</v>
      </c>
      <c r="E81" s="52" t="s">
        <v>92</v>
      </c>
      <c r="F81" s="52" t="s">
        <v>39</v>
      </c>
      <c r="G81" s="55" t="s">
        <v>1193</v>
      </c>
      <c r="H81" s="55" t="s">
        <v>1358</v>
      </c>
      <c r="I81" s="55" t="s">
        <v>1359</v>
      </c>
      <c r="J81" s="55" t="s">
        <v>1271</v>
      </c>
      <c r="K81" s="53" t="s">
        <v>427</v>
      </c>
      <c r="L81" s="54" t="s">
        <v>1360</v>
      </c>
      <c r="M81" s="76">
        <v>18</v>
      </c>
    </row>
    <row r="82" spans="1:13" x14ac:dyDescent="0.25">
      <c r="A82" s="51">
        <v>3</v>
      </c>
      <c r="B82" s="51" t="s">
        <v>785</v>
      </c>
      <c r="C82" s="52" t="s">
        <v>279</v>
      </c>
      <c r="D82" s="52" t="s">
        <v>17</v>
      </c>
      <c r="E82" s="52" t="s">
        <v>66</v>
      </c>
      <c r="F82" s="52" t="s">
        <v>146</v>
      </c>
      <c r="G82" s="55" t="s">
        <v>1362</v>
      </c>
      <c r="H82" s="55" t="s">
        <v>1363</v>
      </c>
      <c r="I82" s="55" t="s">
        <v>1364</v>
      </c>
      <c r="J82" s="55" t="s">
        <v>1271</v>
      </c>
      <c r="K82" s="53"/>
      <c r="L82" s="54" t="s">
        <v>1493</v>
      </c>
      <c r="M82" s="76">
        <v>15</v>
      </c>
    </row>
    <row r="83" spans="1:13" x14ac:dyDescent="0.25">
      <c r="A83" s="51">
        <v>4</v>
      </c>
      <c r="B83" s="51" t="s">
        <v>779</v>
      </c>
      <c r="C83" s="52" t="s">
        <v>93</v>
      </c>
      <c r="D83" s="52" t="s">
        <v>17</v>
      </c>
      <c r="E83" s="52" t="s">
        <v>94</v>
      </c>
      <c r="F83" s="52" t="s">
        <v>39</v>
      </c>
      <c r="G83" s="51" t="s">
        <v>538</v>
      </c>
      <c r="H83" s="51" t="s">
        <v>1361</v>
      </c>
      <c r="I83" s="51" t="s">
        <v>1121</v>
      </c>
      <c r="J83" s="51" t="s">
        <v>765</v>
      </c>
      <c r="K83" s="53" t="s">
        <v>1491</v>
      </c>
      <c r="L83" s="54" t="s">
        <v>1494</v>
      </c>
      <c r="M83" s="76">
        <v>12</v>
      </c>
    </row>
    <row r="84" spans="1:13" x14ac:dyDescent="0.25">
      <c r="A84" s="51">
        <v>5</v>
      </c>
      <c r="B84" s="51" t="s">
        <v>790</v>
      </c>
      <c r="C84" s="52" t="s">
        <v>162</v>
      </c>
      <c r="D84" s="52" t="s">
        <v>20</v>
      </c>
      <c r="E84" s="52" t="s">
        <v>163</v>
      </c>
      <c r="F84" s="52" t="s">
        <v>105</v>
      </c>
      <c r="G84" s="51" t="s">
        <v>1365</v>
      </c>
      <c r="H84" s="51" t="s">
        <v>1117</v>
      </c>
      <c r="I84" s="51" t="s">
        <v>1366</v>
      </c>
      <c r="J84" s="51" t="s">
        <v>1132</v>
      </c>
      <c r="K84" s="53" t="s">
        <v>490</v>
      </c>
      <c r="L84" s="54" t="s">
        <v>1367</v>
      </c>
      <c r="M84" s="76">
        <v>10</v>
      </c>
    </row>
    <row r="85" spans="1:13" x14ac:dyDescent="0.25">
      <c r="A85" s="51">
        <v>6</v>
      </c>
      <c r="B85" s="51" t="s">
        <v>795</v>
      </c>
      <c r="C85" s="52" t="s">
        <v>109</v>
      </c>
      <c r="D85" s="52" t="s">
        <v>17</v>
      </c>
      <c r="E85" s="52" t="s">
        <v>110</v>
      </c>
      <c r="F85" s="52" t="s">
        <v>15</v>
      </c>
      <c r="G85" s="55" t="s">
        <v>1228</v>
      </c>
      <c r="H85" s="55" t="s">
        <v>748</v>
      </c>
      <c r="I85" s="55" t="s">
        <v>663</v>
      </c>
      <c r="J85" s="55" t="s">
        <v>439</v>
      </c>
      <c r="K85" s="53" t="s">
        <v>427</v>
      </c>
      <c r="L85" s="54" t="s">
        <v>1368</v>
      </c>
      <c r="M85" s="76">
        <v>8</v>
      </c>
    </row>
    <row r="86" spans="1:13" x14ac:dyDescent="0.25">
      <c r="A86" s="51">
        <v>7</v>
      </c>
      <c r="B86" s="51" t="s">
        <v>811</v>
      </c>
      <c r="C86" s="52" t="s">
        <v>396</v>
      </c>
      <c r="D86" s="52" t="s">
        <v>79</v>
      </c>
      <c r="E86" s="52" t="s">
        <v>35</v>
      </c>
      <c r="F86" s="52" t="s">
        <v>39</v>
      </c>
      <c r="G86" s="51" t="s">
        <v>1369</v>
      </c>
      <c r="H86" s="51" t="s">
        <v>1370</v>
      </c>
      <c r="I86" s="51" t="s">
        <v>537</v>
      </c>
      <c r="J86" s="51" t="s">
        <v>678</v>
      </c>
      <c r="K86" s="53" t="s">
        <v>490</v>
      </c>
      <c r="L86" s="54" t="s">
        <v>1371</v>
      </c>
      <c r="M86" s="76">
        <v>6</v>
      </c>
    </row>
    <row r="87" spans="1:13" x14ac:dyDescent="0.25">
      <c r="A87" s="51">
        <v>8</v>
      </c>
      <c r="B87" s="51" t="s">
        <v>1372</v>
      </c>
      <c r="C87" s="52" t="s">
        <v>261</v>
      </c>
      <c r="D87" s="52" t="s">
        <v>17</v>
      </c>
      <c r="E87" s="52" t="s">
        <v>35</v>
      </c>
      <c r="F87" s="52" t="s">
        <v>128</v>
      </c>
      <c r="G87" s="55" t="s">
        <v>1373</v>
      </c>
      <c r="H87" s="55" t="s">
        <v>1374</v>
      </c>
      <c r="I87" s="55" t="s">
        <v>750</v>
      </c>
      <c r="J87" s="55" t="s">
        <v>670</v>
      </c>
      <c r="K87" s="53" t="s">
        <v>497</v>
      </c>
      <c r="L87" s="54" t="s">
        <v>1375</v>
      </c>
      <c r="M87" s="76">
        <v>4</v>
      </c>
    </row>
    <row r="88" spans="1:13" x14ac:dyDescent="0.25">
      <c r="A88" s="51">
        <v>9</v>
      </c>
      <c r="B88" s="51" t="s">
        <v>1376</v>
      </c>
      <c r="C88" s="52" t="s">
        <v>1099</v>
      </c>
      <c r="D88" s="52" t="s">
        <v>17</v>
      </c>
      <c r="E88" s="52" t="s">
        <v>66</v>
      </c>
      <c r="F88" s="52" t="s">
        <v>218</v>
      </c>
      <c r="G88" s="51" t="s">
        <v>1048</v>
      </c>
      <c r="H88" s="51" t="s">
        <v>1298</v>
      </c>
      <c r="I88" s="51" t="s">
        <v>1206</v>
      </c>
      <c r="J88" s="51" t="s">
        <v>1223</v>
      </c>
      <c r="K88" s="53" t="s">
        <v>427</v>
      </c>
      <c r="L88" s="54" t="s">
        <v>1377</v>
      </c>
      <c r="M88" s="76">
        <v>2</v>
      </c>
    </row>
    <row r="89" spans="1:13" x14ac:dyDescent="0.25">
      <c r="A89" s="51">
        <v>10</v>
      </c>
      <c r="B89" s="51" t="s">
        <v>805</v>
      </c>
      <c r="C89" s="52" t="s">
        <v>259</v>
      </c>
      <c r="D89" s="52" t="s">
        <v>17</v>
      </c>
      <c r="E89" s="52" t="s">
        <v>260</v>
      </c>
      <c r="F89" s="52" t="s">
        <v>128</v>
      </c>
      <c r="G89" s="55" t="s">
        <v>1378</v>
      </c>
      <c r="H89" s="55" t="s">
        <v>550</v>
      </c>
      <c r="I89" s="55" t="s">
        <v>459</v>
      </c>
      <c r="J89" s="55" t="s">
        <v>1206</v>
      </c>
      <c r="K89" s="53" t="s">
        <v>427</v>
      </c>
      <c r="L89" s="54" t="s">
        <v>1379</v>
      </c>
      <c r="M89" s="76">
        <v>1</v>
      </c>
    </row>
    <row r="90" spans="1:13" x14ac:dyDescent="0.25">
      <c r="A90" s="51">
        <v>11</v>
      </c>
      <c r="B90" s="51" t="s">
        <v>1380</v>
      </c>
      <c r="C90" s="52" t="s">
        <v>1089</v>
      </c>
      <c r="D90" s="52" t="s">
        <v>17</v>
      </c>
      <c r="E90" s="52" t="s">
        <v>141</v>
      </c>
      <c r="F90" s="52" t="s">
        <v>1090</v>
      </c>
      <c r="G90" s="51" t="s">
        <v>1381</v>
      </c>
      <c r="H90" s="51" t="s">
        <v>554</v>
      </c>
      <c r="I90" s="51" t="s">
        <v>470</v>
      </c>
      <c r="J90" s="51" t="s">
        <v>1152</v>
      </c>
      <c r="K90" s="53" t="s">
        <v>427</v>
      </c>
      <c r="L90" s="54" t="s">
        <v>1382</v>
      </c>
      <c r="M90" s="56"/>
    </row>
    <row r="91" spans="1:13" x14ac:dyDescent="0.25">
      <c r="A91" s="51">
        <v>12</v>
      </c>
      <c r="B91" s="51" t="s">
        <v>825</v>
      </c>
      <c r="C91" s="52" t="s">
        <v>281</v>
      </c>
      <c r="D91" s="52" t="s">
        <v>17</v>
      </c>
      <c r="E91" s="52" t="s">
        <v>26</v>
      </c>
      <c r="F91" s="52" t="s">
        <v>128</v>
      </c>
      <c r="G91" s="55" t="s">
        <v>1383</v>
      </c>
      <c r="H91" s="55" t="s">
        <v>1215</v>
      </c>
      <c r="I91" s="55" t="s">
        <v>562</v>
      </c>
      <c r="J91" s="55" t="s">
        <v>487</v>
      </c>
      <c r="K91" s="53" t="s">
        <v>427</v>
      </c>
      <c r="L91" s="54" t="s">
        <v>1384</v>
      </c>
      <c r="M91" s="56"/>
    </row>
    <row r="92" spans="1:13" x14ac:dyDescent="0.25">
      <c r="A92" s="51">
        <v>13</v>
      </c>
      <c r="B92" s="51" t="s">
        <v>1385</v>
      </c>
      <c r="C92" s="52" t="s">
        <v>1091</v>
      </c>
      <c r="D92" s="52" t="s">
        <v>17</v>
      </c>
      <c r="E92" s="52" t="s">
        <v>35</v>
      </c>
      <c r="F92" s="52" t="s">
        <v>218</v>
      </c>
      <c r="G92" s="51" t="s">
        <v>1386</v>
      </c>
      <c r="H92" s="51" t="s">
        <v>1190</v>
      </c>
      <c r="I92" s="51" t="s">
        <v>1387</v>
      </c>
      <c r="J92" s="51" t="s">
        <v>1388</v>
      </c>
      <c r="K92" s="53" t="s">
        <v>1389</v>
      </c>
      <c r="L92" s="54" t="s">
        <v>1390</v>
      </c>
      <c r="M92" s="56"/>
    </row>
    <row r="93" spans="1:13" x14ac:dyDescent="0.25">
      <c r="A93" s="51">
        <v>14</v>
      </c>
      <c r="B93" s="51" t="s">
        <v>1391</v>
      </c>
      <c r="C93" s="52" t="s">
        <v>332</v>
      </c>
      <c r="D93" s="52" t="s">
        <v>17</v>
      </c>
      <c r="E93" s="52" t="s">
        <v>299</v>
      </c>
      <c r="F93" s="52" t="s">
        <v>333</v>
      </c>
      <c r="G93" s="55" t="s">
        <v>1392</v>
      </c>
      <c r="H93" s="55" t="s">
        <v>704</v>
      </c>
      <c r="I93" s="55" t="s">
        <v>1393</v>
      </c>
      <c r="J93" s="55" t="s">
        <v>513</v>
      </c>
      <c r="K93" s="53" t="s">
        <v>427</v>
      </c>
      <c r="L93" s="54" t="s">
        <v>1394</v>
      </c>
      <c r="M93" s="56"/>
    </row>
    <row r="94" spans="1:13" x14ac:dyDescent="0.25">
      <c r="A94" s="213" t="s">
        <v>362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</row>
    <row r="95" spans="1:13" x14ac:dyDescent="0.25">
      <c r="A95" s="47" t="s">
        <v>340</v>
      </c>
      <c r="B95" s="47" t="s">
        <v>341</v>
      </c>
      <c r="C95" s="48" t="s">
        <v>0</v>
      </c>
      <c r="D95" s="48" t="s">
        <v>1</v>
      </c>
      <c r="E95" s="48" t="s">
        <v>342</v>
      </c>
      <c r="F95" s="48" t="s">
        <v>3</v>
      </c>
      <c r="G95" s="49" t="s">
        <v>343</v>
      </c>
      <c r="H95" s="49" t="s">
        <v>344</v>
      </c>
      <c r="I95" s="49" t="s">
        <v>345</v>
      </c>
      <c r="J95" s="49" t="s">
        <v>425</v>
      </c>
      <c r="K95" s="50" t="s">
        <v>346</v>
      </c>
      <c r="L95" s="49" t="s">
        <v>347</v>
      </c>
      <c r="M95" s="75" t="s">
        <v>366</v>
      </c>
    </row>
    <row r="96" spans="1:13" x14ac:dyDescent="0.25">
      <c r="A96" s="51">
        <v>1</v>
      </c>
      <c r="B96" s="51" t="s">
        <v>853</v>
      </c>
      <c r="C96" s="52" t="s">
        <v>22</v>
      </c>
      <c r="D96" s="52" t="s">
        <v>20</v>
      </c>
      <c r="E96" s="52" t="s">
        <v>171</v>
      </c>
      <c r="F96" s="52" t="s">
        <v>11</v>
      </c>
      <c r="G96" s="51" t="s">
        <v>1395</v>
      </c>
      <c r="H96" s="51" t="s">
        <v>1396</v>
      </c>
      <c r="I96" s="51" t="s">
        <v>1397</v>
      </c>
      <c r="J96" s="51" t="s">
        <v>1398</v>
      </c>
      <c r="K96" s="53" t="s">
        <v>427</v>
      </c>
      <c r="L96" s="54" t="s">
        <v>1399</v>
      </c>
      <c r="M96" s="76">
        <v>25</v>
      </c>
    </row>
    <row r="97" spans="1:13" x14ac:dyDescent="0.25">
      <c r="A97" s="51">
        <v>2</v>
      </c>
      <c r="B97" s="51" t="s">
        <v>863</v>
      </c>
      <c r="C97" s="52" t="s">
        <v>9</v>
      </c>
      <c r="D97" s="52" t="s">
        <v>87</v>
      </c>
      <c r="E97" s="52" t="s">
        <v>10</v>
      </c>
      <c r="F97" s="52" t="s">
        <v>11</v>
      </c>
      <c r="G97" s="55" t="s">
        <v>1364</v>
      </c>
      <c r="H97" s="55" t="s">
        <v>1400</v>
      </c>
      <c r="I97" s="55" t="s">
        <v>1272</v>
      </c>
      <c r="J97" s="55" t="s">
        <v>1401</v>
      </c>
      <c r="K97" s="53" t="s">
        <v>490</v>
      </c>
      <c r="L97" s="54" t="s">
        <v>1402</v>
      </c>
      <c r="M97" s="76">
        <v>18</v>
      </c>
    </row>
    <row r="98" spans="1:13" x14ac:dyDescent="0.25">
      <c r="A98" s="51">
        <v>3</v>
      </c>
      <c r="B98" s="51" t="s">
        <v>858</v>
      </c>
      <c r="C98" s="52" t="s">
        <v>265</v>
      </c>
      <c r="D98" s="52" t="s">
        <v>17</v>
      </c>
      <c r="E98" s="52" t="s">
        <v>270</v>
      </c>
      <c r="F98" s="52" t="s">
        <v>11</v>
      </c>
      <c r="G98" s="51" t="s">
        <v>1403</v>
      </c>
      <c r="H98" s="51" t="s">
        <v>1361</v>
      </c>
      <c r="I98" s="51" t="s">
        <v>1404</v>
      </c>
      <c r="J98" s="51" t="s">
        <v>1405</v>
      </c>
      <c r="K98" s="53" t="s">
        <v>427</v>
      </c>
      <c r="L98" s="54" t="s">
        <v>1406</v>
      </c>
      <c r="M98" s="76">
        <v>15</v>
      </c>
    </row>
    <row r="99" spans="1:13" x14ac:dyDescent="0.25">
      <c r="A99" s="51">
        <v>4</v>
      </c>
      <c r="B99" s="51" t="s">
        <v>864</v>
      </c>
      <c r="C99" s="52" t="s">
        <v>82</v>
      </c>
      <c r="D99" s="52" t="s">
        <v>17</v>
      </c>
      <c r="E99" s="52" t="s">
        <v>10</v>
      </c>
      <c r="F99" s="52" t="s">
        <v>11</v>
      </c>
      <c r="G99" s="55" t="s">
        <v>780</v>
      </c>
      <c r="H99" s="55" t="s">
        <v>1407</v>
      </c>
      <c r="I99" s="55" t="s">
        <v>1408</v>
      </c>
      <c r="J99" s="55" t="s">
        <v>776</v>
      </c>
      <c r="K99" s="53" t="s">
        <v>497</v>
      </c>
      <c r="L99" s="54" t="s">
        <v>1409</v>
      </c>
      <c r="M99" s="76">
        <v>12</v>
      </c>
    </row>
    <row r="100" spans="1:13" x14ac:dyDescent="0.25">
      <c r="A100" s="51">
        <v>5</v>
      </c>
      <c r="B100" s="51" t="s">
        <v>885</v>
      </c>
      <c r="C100" s="52" t="s">
        <v>337</v>
      </c>
      <c r="D100" s="52" t="s">
        <v>17</v>
      </c>
      <c r="E100" s="52" t="s">
        <v>338</v>
      </c>
      <c r="F100" s="52" t="s">
        <v>11</v>
      </c>
      <c r="G100" s="51" t="s">
        <v>1410</v>
      </c>
      <c r="H100" s="51" t="s">
        <v>1298</v>
      </c>
      <c r="I100" s="51" t="s">
        <v>1411</v>
      </c>
      <c r="J100" s="53" t="s">
        <v>725</v>
      </c>
      <c r="K100" s="53" t="s">
        <v>490</v>
      </c>
      <c r="L100" s="54" t="s">
        <v>1139</v>
      </c>
      <c r="M100" s="76">
        <v>10</v>
      </c>
    </row>
    <row r="101" spans="1:13" x14ac:dyDescent="0.25">
      <c r="A101" s="51">
        <v>6</v>
      </c>
      <c r="B101" s="51" t="s">
        <v>869</v>
      </c>
      <c r="C101" s="52" t="s">
        <v>174</v>
      </c>
      <c r="D101" s="52" t="s">
        <v>17</v>
      </c>
      <c r="E101" s="52" t="s">
        <v>10</v>
      </c>
      <c r="F101" s="52" t="s">
        <v>11</v>
      </c>
      <c r="G101" s="55" t="s">
        <v>1412</v>
      </c>
      <c r="H101" s="55" t="s">
        <v>538</v>
      </c>
      <c r="I101" s="55" t="s">
        <v>440</v>
      </c>
      <c r="J101" s="55" t="s">
        <v>555</v>
      </c>
      <c r="K101" s="53" t="s">
        <v>490</v>
      </c>
      <c r="L101" s="54" t="s">
        <v>1301</v>
      </c>
      <c r="M101" s="76">
        <v>8</v>
      </c>
    </row>
    <row r="102" spans="1:13" x14ac:dyDescent="0.25">
      <c r="A102" s="51">
        <v>7</v>
      </c>
      <c r="B102" s="51" t="s">
        <v>702</v>
      </c>
      <c r="C102" s="52" t="s">
        <v>407</v>
      </c>
      <c r="D102" s="52" t="s">
        <v>17</v>
      </c>
      <c r="E102" s="52" t="s">
        <v>58</v>
      </c>
      <c r="F102" s="52" t="s">
        <v>128</v>
      </c>
      <c r="G102" s="51" t="s">
        <v>1413</v>
      </c>
      <c r="H102" s="51" t="s">
        <v>440</v>
      </c>
      <c r="I102" s="51" t="s">
        <v>1414</v>
      </c>
      <c r="J102" s="51" t="s">
        <v>1415</v>
      </c>
      <c r="K102" s="53" t="s">
        <v>740</v>
      </c>
      <c r="L102" s="54" t="s">
        <v>567</v>
      </c>
      <c r="M102" s="76">
        <v>6</v>
      </c>
    </row>
    <row r="103" spans="1:13" x14ac:dyDescent="0.25">
      <c r="A103" s="51">
        <v>8</v>
      </c>
      <c r="B103" s="51" t="s">
        <v>1416</v>
      </c>
      <c r="C103" s="52" t="s">
        <v>153</v>
      </c>
      <c r="D103" s="52" t="s">
        <v>17</v>
      </c>
      <c r="E103" s="52" t="s">
        <v>154</v>
      </c>
      <c r="F103" s="52" t="s">
        <v>155</v>
      </c>
      <c r="G103" s="55" t="s">
        <v>1128</v>
      </c>
      <c r="H103" s="55" t="s">
        <v>881</v>
      </c>
      <c r="I103" s="55" t="s">
        <v>581</v>
      </c>
      <c r="J103" s="55" t="s">
        <v>1417</v>
      </c>
      <c r="K103" s="53" t="s">
        <v>740</v>
      </c>
      <c r="L103" s="54" t="s">
        <v>1418</v>
      </c>
      <c r="M103" s="76">
        <v>4</v>
      </c>
    </row>
    <row r="104" spans="1:13" x14ac:dyDescent="0.25">
      <c r="A104" s="51">
        <v>9</v>
      </c>
      <c r="B104" s="51" t="s">
        <v>902</v>
      </c>
      <c r="C104" s="52" t="s">
        <v>142</v>
      </c>
      <c r="D104" s="52" t="s">
        <v>17</v>
      </c>
      <c r="E104" s="52" t="s">
        <v>143</v>
      </c>
      <c r="F104" s="52" t="s">
        <v>144</v>
      </c>
      <c r="G104" s="51" t="s">
        <v>1419</v>
      </c>
      <c r="H104" s="51" t="s">
        <v>471</v>
      </c>
      <c r="I104" s="51" t="s">
        <v>1420</v>
      </c>
      <c r="J104" s="51" t="s">
        <v>718</v>
      </c>
      <c r="K104" s="53" t="s">
        <v>490</v>
      </c>
      <c r="L104" s="54" t="s">
        <v>1421</v>
      </c>
      <c r="M104" s="76">
        <v>2</v>
      </c>
    </row>
    <row r="105" spans="1:13" x14ac:dyDescent="0.25">
      <c r="A105" s="51">
        <v>10</v>
      </c>
      <c r="B105" s="51" t="s">
        <v>891</v>
      </c>
      <c r="C105" s="52" t="s">
        <v>381</v>
      </c>
      <c r="D105" s="52" t="s">
        <v>17</v>
      </c>
      <c r="E105" s="52" t="s">
        <v>382</v>
      </c>
      <c r="F105" s="52" t="s">
        <v>383</v>
      </c>
      <c r="G105" s="55" t="s">
        <v>1422</v>
      </c>
      <c r="H105" s="55" t="s">
        <v>935</v>
      </c>
      <c r="I105" s="55" t="s">
        <v>611</v>
      </c>
      <c r="J105" s="55" t="s">
        <v>629</v>
      </c>
      <c r="K105" s="53" t="s">
        <v>1158</v>
      </c>
      <c r="L105" s="54" t="s">
        <v>1423</v>
      </c>
      <c r="M105" s="76">
        <v>1</v>
      </c>
    </row>
    <row r="106" spans="1:13" x14ac:dyDescent="0.25">
      <c r="A106" s="213" t="s">
        <v>363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</row>
    <row r="107" spans="1:13" x14ac:dyDescent="0.25">
      <c r="A107" s="47" t="s">
        <v>340</v>
      </c>
      <c r="B107" s="47" t="s">
        <v>341</v>
      </c>
      <c r="C107" s="48" t="s">
        <v>0</v>
      </c>
      <c r="D107" s="48" t="s">
        <v>1</v>
      </c>
      <c r="E107" s="48" t="s">
        <v>342</v>
      </c>
      <c r="F107" s="48" t="s">
        <v>3</v>
      </c>
      <c r="G107" s="49" t="s">
        <v>343</v>
      </c>
      <c r="H107" s="49" t="s">
        <v>344</v>
      </c>
      <c r="I107" s="49" t="s">
        <v>345</v>
      </c>
      <c r="J107" s="49" t="s">
        <v>425</v>
      </c>
      <c r="K107" s="50" t="s">
        <v>346</v>
      </c>
      <c r="L107" s="49" t="s">
        <v>347</v>
      </c>
      <c r="M107" s="75" t="s">
        <v>366</v>
      </c>
    </row>
    <row r="108" spans="1:13" x14ac:dyDescent="0.25">
      <c r="A108" s="51">
        <v>1</v>
      </c>
      <c r="B108" s="51" t="s">
        <v>907</v>
      </c>
      <c r="C108" s="52" t="s">
        <v>311</v>
      </c>
      <c r="D108" s="52" t="s">
        <v>17</v>
      </c>
      <c r="E108" s="52" t="s">
        <v>312</v>
      </c>
      <c r="F108" s="52" t="s">
        <v>11</v>
      </c>
      <c r="G108" s="51" t="s">
        <v>646</v>
      </c>
      <c r="H108" s="51" t="s">
        <v>1424</v>
      </c>
      <c r="I108" s="51" t="s">
        <v>1425</v>
      </c>
      <c r="J108" s="51" t="s">
        <v>1426</v>
      </c>
      <c r="K108" s="53" t="s">
        <v>427</v>
      </c>
      <c r="L108" s="54" t="s">
        <v>1427</v>
      </c>
      <c r="M108" s="76">
        <v>25</v>
      </c>
    </row>
    <row r="109" spans="1:13" x14ac:dyDescent="0.25">
      <c r="A109" s="51">
        <v>2</v>
      </c>
      <c r="B109" s="51" t="s">
        <v>910</v>
      </c>
      <c r="C109" s="52" t="s">
        <v>277</v>
      </c>
      <c r="D109" s="52" t="s">
        <v>17</v>
      </c>
      <c r="E109" s="52" t="s">
        <v>278</v>
      </c>
      <c r="F109" s="52" t="s">
        <v>11</v>
      </c>
      <c r="G109" s="55" t="s">
        <v>1428</v>
      </c>
      <c r="H109" s="55" t="s">
        <v>429</v>
      </c>
      <c r="I109" s="55" t="s">
        <v>1190</v>
      </c>
      <c r="J109" s="55" t="s">
        <v>1429</v>
      </c>
      <c r="K109" s="53" t="s">
        <v>497</v>
      </c>
      <c r="L109" s="54" t="s">
        <v>1430</v>
      </c>
      <c r="M109" s="76">
        <v>18</v>
      </c>
    </row>
    <row r="110" spans="1:13" x14ac:dyDescent="0.25">
      <c r="A110" s="51">
        <v>3</v>
      </c>
      <c r="B110" s="51" t="s">
        <v>915</v>
      </c>
      <c r="C110" s="52" t="s">
        <v>215</v>
      </c>
      <c r="D110" s="52" t="s">
        <v>17</v>
      </c>
      <c r="E110" s="52" t="s">
        <v>216</v>
      </c>
      <c r="F110" s="52" t="s">
        <v>155</v>
      </c>
      <c r="G110" s="51" t="s">
        <v>1431</v>
      </c>
      <c r="H110" s="51" t="s">
        <v>1432</v>
      </c>
      <c r="I110" s="51" t="s">
        <v>791</v>
      </c>
      <c r="J110" s="51" t="s">
        <v>1433</v>
      </c>
      <c r="K110" s="53" t="s">
        <v>490</v>
      </c>
      <c r="L110" s="54" t="s">
        <v>1434</v>
      </c>
      <c r="M110" s="76">
        <v>15</v>
      </c>
    </row>
    <row r="111" spans="1:13" x14ac:dyDescent="0.25">
      <c r="A111" s="51">
        <v>4</v>
      </c>
      <c r="B111" s="51" t="s">
        <v>927</v>
      </c>
      <c r="C111" s="52" t="s">
        <v>41</v>
      </c>
      <c r="D111" s="52" t="s">
        <v>87</v>
      </c>
      <c r="E111" s="52" t="s">
        <v>42</v>
      </c>
      <c r="F111" s="52" t="s">
        <v>43</v>
      </c>
      <c r="G111" s="55" t="s">
        <v>669</v>
      </c>
      <c r="H111" s="55" t="s">
        <v>435</v>
      </c>
      <c r="I111" s="55" t="s">
        <v>698</v>
      </c>
      <c r="J111" s="55" t="s">
        <v>859</v>
      </c>
      <c r="K111" s="53" t="s">
        <v>490</v>
      </c>
      <c r="L111" s="54" t="s">
        <v>1435</v>
      </c>
      <c r="M111" s="76">
        <v>12</v>
      </c>
    </row>
    <row r="112" spans="1:13" x14ac:dyDescent="0.25">
      <c r="A112" s="51">
        <v>5</v>
      </c>
      <c r="B112" s="51" t="s">
        <v>924</v>
      </c>
      <c r="C112" s="52" t="s">
        <v>160</v>
      </c>
      <c r="D112" s="52" t="s">
        <v>87</v>
      </c>
      <c r="E112" s="52" t="s">
        <v>161</v>
      </c>
      <c r="F112" s="52" t="s">
        <v>155</v>
      </c>
      <c r="G112" s="51" t="s">
        <v>570</v>
      </c>
      <c r="H112" s="51" t="s">
        <v>1436</v>
      </c>
      <c r="I112" s="51" t="s">
        <v>1437</v>
      </c>
      <c r="J112" s="51" t="s">
        <v>1154</v>
      </c>
      <c r="K112" s="53" t="s">
        <v>427</v>
      </c>
      <c r="L112" s="54" t="s">
        <v>1438</v>
      </c>
      <c r="M112" s="76">
        <v>10</v>
      </c>
    </row>
    <row r="113" spans="1:13" x14ac:dyDescent="0.25">
      <c r="A113" s="51">
        <v>6</v>
      </c>
      <c r="B113" s="51" t="s">
        <v>1439</v>
      </c>
      <c r="C113" s="52" t="s">
        <v>1106</v>
      </c>
      <c r="D113" s="52" t="s">
        <v>17</v>
      </c>
      <c r="E113" s="52" t="s">
        <v>161</v>
      </c>
      <c r="F113" s="52" t="s">
        <v>1107</v>
      </c>
      <c r="G113" s="55" t="s">
        <v>463</v>
      </c>
      <c r="H113" s="55" t="s">
        <v>1440</v>
      </c>
      <c r="I113" s="55" t="s">
        <v>1441</v>
      </c>
      <c r="J113" s="55" t="s">
        <v>487</v>
      </c>
      <c r="K113" s="53" t="s">
        <v>497</v>
      </c>
      <c r="L113" s="54" t="s">
        <v>1442</v>
      </c>
      <c r="M113" s="76">
        <v>8</v>
      </c>
    </row>
    <row r="114" spans="1:13" x14ac:dyDescent="0.25">
      <c r="A114" s="213" t="s">
        <v>364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</row>
    <row r="115" spans="1:13" x14ac:dyDescent="0.25">
      <c r="A115" s="47" t="s">
        <v>340</v>
      </c>
      <c r="B115" s="47" t="s">
        <v>341</v>
      </c>
      <c r="C115" s="48" t="s">
        <v>0</v>
      </c>
      <c r="D115" s="48" t="s">
        <v>1</v>
      </c>
      <c r="E115" s="48" t="s">
        <v>342</v>
      </c>
      <c r="F115" s="48" t="s">
        <v>3</v>
      </c>
      <c r="G115" s="49" t="s">
        <v>343</v>
      </c>
      <c r="H115" s="49" t="s">
        <v>344</v>
      </c>
      <c r="I115" s="49" t="s">
        <v>345</v>
      </c>
      <c r="J115" s="49" t="s">
        <v>425</v>
      </c>
      <c r="K115" s="50" t="s">
        <v>346</v>
      </c>
      <c r="L115" s="49" t="s">
        <v>347</v>
      </c>
      <c r="M115" s="75" t="s">
        <v>366</v>
      </c>
    </row>
    <row r="116" spans="1:13" x14ac:dyDescent="0.25">
      <c r="A116" s="51">
        <v>1</v>
      </c>
      <c r="B116" s="51" t="s">
        <v>1443</v>
      </c>
      <c r="C116" s="52" t="s">
        <v>85</v>
      </c>
      <c r="D116" s="52" t="s">
        <v>17</v>
      </c>
      <c r="E116" s="52" t="s">
        <v>35</v>
      </c>
      <c r="F116" s="52" t="s">
        <v>36</v>
      </c>
      <c r="G116" s="51" t="s">
        <v>1444</v>
      </c>
      <c r="H116" s="51" t="s">
        <v>1445</v>
      </c>
      <c r="I116" s="51" t="s">
        <v>1446</v>
      </c>
      <c r="J116" s="51" t="s">
        <v>1447</v>
      </c>
      <c r="K116" s="53" t="s">
        <v>497</v>
      </c>
      <c r="L116" s="54" t="s">
        <v>1448</v>
      </c>
      <c r="M116" s="76">
        <v>25</v>
      </c>
    </row>
    <row r="117" spans="1:13" x14ac:dyDescent="0.25">
      <c r="A117" s="51">
        <v>2</v>
      </c>
      <c r="B117" s="51" t="s">
        <v>951</v>
      </c>
      <c r="C117" s="52" t="s">
        <v>130</v>
      </c>
      <c r="D117" s="52" t="s">
        <v>17</v>
      </c>
      <c r="E117" s="52" t="s">
        <v>92</v>
      </c>
      <c r="F117" s="52" t="s">
        <v>36</v>
      </c>
      <c r="G117" s="55" t="s">
        <v>1449</v>
      </c>
      <c r="H117" s="55" t="s">
        <v>1450</v>
      </c>
      <c r="I117" s="55" t="s">
        <v>1451</v>
      </c>
      <c r="J117" s="55" t="s">
        <v>1452</v>
      </c>
      <c r="K117" s="53" t="s">
        <v>497</v>
      </c>
      <c r="L117" s="54" t="s">
        <v>1453</v>
      </c>
      <c r="M117" s="76">
        <v>18</v>
      </c>
    </row>
    <row r="118" spans="1:13" x14ac:dyDescent="0.25">
      <c r="A118" s="51">
        <v>3</v>
      </c>
      <c r="B118" s="51" t="s">
        <v>957</v>
      </c>
      <c r="C118" s="52" t="s">
        <v>33</v>
      </c>
      <c r="D118" s="52" t="s">
        <v>17</v>
      </c>
      <c r="E118" s="52" t="s">
        <v>34</v>
      </c>
      <c r="F118" s="52" t="s">
        <v>40</v>
      </c>
      <c r="G118" s="51" t="s">
        <v>1004</v>
      </c>
      <c r="H118" s="51" t="s">
        <v>1454</v>
      </c>
      <c r="I118" s="51" t="s">
        <v>1455</v>
      </c>
      <c r="J118" s="51" t="s">
        <v>1456</v>
      </c>
      <c r="K118" s="53" t="s">
        <v>427</v>
      </c>
      <c r="L118" s="54" t="s">
        <v>1457</v>
      </c>
      <c r="M118" s="76">
        <v>15</v>
      </c>
    </row>
    <row r="119" spans="1:13" x14ac:dyDescent="0.25">
      <c r="A119" s="51">
        <v>4</v>
      </c>
      <c r="B119" s="51" t="s">
        <v>1458</v>
      </c>
      <c r="C119" s="52" t="s">
        <v>298</v>
      </c>
      <c r="D119" s="52" t="s">
        <v>17</v>
      </c>
      <c r="E119" s="52" t="s">
        <v>299</v>
      </c>
      <c r="F119" s="52" t="s">
        <v>36</v>
      </c>
      <c r="G119" s="55" t="s">
        <v>1459</v>
      </c>
      <c r="H119" s="55" t="s">
        <v>1460</v>
      </c>
      <c r="I119" s="55" t="s">
        <v>1461</v>
      </c>
      <c r="J119" s="55" t="s">
        <v>1462</v>
      </c>
      <c r="K119" s="53" t="s">
        <v>427</v>
      </c>
      <c r="L119" s="54" t="s">
        <v>1463</v>
      </c>
      <c r="M119" s="76">
        <v>12</v>
      </c>
    </row>
    <row r="120" spans="1:13" x14ac:dyDescent="0.25">
      <c r="A120" s="51">
        <v>5</v>
      </c>
      <c r="B120" s="51" t="s">
        <v>963</v>
      </c>
      <c r="C120" s="52" t="s">
        <v>373</v>
      </c>
      <c r="D120" s="52" t="s">
        <v>17</v>
      </c>
      <c r="E120" s="52" t="s">
        <v>49</v>
      </c>
      <c r="F120" s="52" t="s">
        <v>1059</v>
      </c>
      <c r="G120" s="51" t="s">
        <v>1464</v>
      </c>
      <c r="H120" s="51" t="s">
        <v>981</v>
      </c>
      <c r="I120" s="51" t="s">
        <v>1465</v>
      </c>
      <c r="J120" s="51" t="s">
        <v>1466</v>
      </c>
      <c r="K120" s="53" t="s">
        <v>490</v>
      </c>
      <c r="L120" s="54" t="s">
        <v>1467</v>
      </c>
      <c r="M120" s="76">
        <v>10</v>
      </c>
    </row>
    <row r="121" spans="1:13" x14ac:dyDescent="0.25">
      <c r="A121" s="51">
        <v>6</v>
      </c>
      <c r="B121" s="51" t="s">
        <v>969</v>
      </c>
      <c r="C121" s="52" t="s">
        <v>205</v>
      </c>
      <c r="D121" s="52" t="s">
        <v>104</v>
      </c>
      <c r="E121" s="52" t="s">
        <v>34</v>
      </c>
      <c r="F121" s="52" t="s">
        <v>222</v>
      </c>
      <c r="G121" s="55" t="s">
        <v>1468</v>
      </c>
      <c r="H121" s="55" t="s">
        <v>1469</v>
      </c>
      <c r="I121" s="55" t="s">
        <v>1470</v>
      </c>
      <c r="J121" s="55" t="s">
        <v>1005</v>
      </c>
      <c r="K121" s="53" t="s">
        <v>427</v>
      </c>
      <c r="L121" s="54" t="s">
        <v>1471</v>
      </c>
      <c r="M121" s="76">
        <v>8</v>
      </c>
    </row>
    <row r="122" spans="1:13" x14ac:dyDescent="0.25">
      <c r="A122" s="51">
        <v>7</v>
      </c>
      <c r="B122" s="51" t="s">
        <v>974</v>
      </c>
      <c r="C122" s="52" t="s">
        <v>290</v>
      </c>
      <c r="D122" s="52" t="s">
        <v>17</v>
      </c>
      <c r="E122" s="52" t="s">
        <v>171</v>
      </c>
      <c r="F122" s="52" t="s">
        <v>291</v>
      </c>
      <c r="G122" s="51" t="s">
        <v>1472</v>
      </c>
      <c r="H122" s="51" t="s">
        <v>1473</v>
      </c>
      <c r="I122" s="51" t="s">
        <v>1474</v>
      </c>
      <c r="J122" s="51" t="s">
        <v>1475</v>
      </c>
      <c r="K122" s="53" t="s">
        <v>490</v>
      </c>
      <c r="L122" s="54" t="s">
        <v>1476</v>
      </c>
      <c r="M122" s="76">
        <v>6</v>
      </c>
    </row>
    <row r="123" spans="1:13" x14ac:dyDescent="0.25">
      <c r="A123" s="51">
        <v>8</v>
      </c>
      <c r="B123" s="51" t="s">
        <v>1013</v>
      </c>
      <c r="C123" s="52" t="s">
        <v>214</v>
      </c>
      <c r="D123" s="52" t="s">
        <v>17</v>
      </c>
      <c r="E123" s="52" t="s">
        <v>35</v>
      </c>
      <c r="F123" s="52" t="s">
        <v>40</v>
      </c>
      <c r="G123" s="55" t="s">
        <v>1477</v>
      </c>
      <c r="H123" s="55" t="s">
        <v>976</v>
      </c>
      <c r="I123" s="55" t="s">
        <v>1478</v>
      </c>
      <c r="J123" s="55" t="s">
        <v>1469</v>
      </c>
      <c r="K123" s="53" t="s">
        <v>427</v>
      </c>
      <c r="L123" s="54" t="s">
        <v>1479</v>
      </c>
      <c r="M123" s="76">
        <v>4</v>
      </c>
    </row>
    <row r="124" spans="1:13" x14ac:dyDescent="0.25">
      <c r="A124" s="51">
        <v>9</v>
      </c>
      <c r="B124" s="51" t="s">
        <v>1019</v>
      </c>
      <c r="C124" s="52" t="s">
        <v>8</v>
      </c>
      <c r="D124" s="52" t="s">
        <v>17</v>
      </c>
      <c r="E124" s="52" t="s">
        <v>44</v>
      </c>
      <c r="F124" s="52" t="s">
        <v>30</v>
      </c>
      <c r="G124" s="51" t="s">
        <v>1480</v>
      </c>
      <c r="H124" s="51" t="s">
        <v>1481</v>
      </c>
      <c r="I124" s="51" t="s">
        <v>1482</v>
      </c>
      <c r="J124" s="51" t="s">
        <v>984</v>
      </c>
      <c r="K124" s="53" t="s">
        <v>497</v>
      </c>
      <c r="L124" s="54" t="s">
        <v>1483</v>
      </c>
      <c r="M124" s="76">
        <v>2</v>
      </c>
    </row>
    <row r="125" spans="1:13" x14ac:dyDescent="0.25">
      <c r="A125" s="51">
        <v>10</v>
      </c>
      <c r="B125" s="51" t="s">
        <v>1495</v>
      </c>
      <c r="C125" s="52" t="s">
        <v>1097</v>
      </c>
      <c r="D125" s="52" t="s">
        <v>17</v>
      </c>
      <c r="E125" s="52" t="s">
        <v>141</v>
      </c>
      <c r="F125" s="52" t="s">
        <v>40</v>
      </c>
      <c r="G125" s="55" t="s">
        <v>1496</v>
      </c>
      <c r="H125" s="53" t="s">
        <v>987</v>
      </c>
      <c r="I125" s="53" t="s">
        <v>1486</v>
      </c>
      <c r="J125" s="53" t="s">
        <v>1487</v>
      </c>
      <c r="K125" s="82" t="s">
        <v>427</v>
      </c>
      <c r="L125" s="83" t="s">
        <v>1497</v>
      </c>
      <c r="M125" s="76">
        <v>1</v>
      </c>
    </row>
    <row r="126" spans="1:13" x14ac:dyDescent="0.25">
      <c r="A126" s="51">
        <v>11</v>
      </c>
      <c r="B126" s="51" t="s">
        <v>1484</v>
      </c>
      <c r="C126" s="52" t="s">
        <v>1098</v>
      </c>
      <c r="D126" s="52" t="s">
        <v>17</v>
      </c>
      <c r="E126" s="52" t="s">
        <v>141</v>
      </c>
      <c r="F126" s="52" t="s">
        <v>40</v>
      </c>
      <c r="G126" s="55" t="s">
        <v>1485</v>
      </c>
      <c r="H126" s="53" t="s">
        <v>987</v>
      </c>
      <c r="I126" s="53" t="s">
        <v>1486</v>
      </c>
      <c r="J126" s="53" t="s">
        <v>1487</v>
      </c>
      <c r="K126" s="82" t="s">
        <v>427</v>
      </c>
      <c r="L126" s="83" t="s">
        <v>1488</v>
      </c>
      <c r="M126" s="84"/>
    </row>
    <row r="127" spans="1:13" x14ac:dyDescent="0.25">
      <c r="A127" s="32"/>
      <c r="B127" s="32"/>
      <c r="C127" s="31"/>
      <c r="D127" s="31"/>
      <c r="E127" s="31"/>
      <c r="F127" s="31"/>
      <c r="G127" s="56"/>
      <c r="K127" s="85"/>
      <c r="L127" s="86"/>
      <c r="M127" s="84"/>
    </row>
  </sheetData>
  <mergeCells count="8">
    <mergeCell ref="A106:M106"/>
    <mergeCell ref="A114:M114"/>
    <mergeCell ref="A1:M1"/>
    <mergeCell ref="A2:M2"/>
    <mergeCell ref="A21:M21"/>
    <mergeCell ref="A44:M44"/>
    <mergeCell ref="A78:M78"/>
    <mergeCell ref="A94:M94"/>
  </mergeCells>
  <pageMargins left="0.7" right="0.7" top="0.75" bottom="0.75" header="0.3" footer="0.3"/>
  <pageSetup paperSize="9" orientation="portrait" horizontalDpi="0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sqref="A1:M1"/>
    </sheetView>
  </sheetViews>
  <sheetFormatPr defaultRowHeight="15" x14ac:dyDescent="0.25"/>
  <cols>
    <col min="1" max="2" width="9.140625" style="12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6384" width="9.140625" style="12"/>
  </cols>
  <sheetData>
    <row r="1" spans="1:13" ht="15.75" x14ac:dyDescent="0.25">
      <c r="A1" s="210" t="s">
        <v>1859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2"/>
    </row>
    <row r="2" spans="1:13" x14ac:dyDescent="0.25">
      <c r="A2" s="213" t="s">
        <v>339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x14ac:dyDescent="0.25">
      <c r="A3" s="47" t="s">
        <v>340</v>
      </c>
      <c r="B3" s="47" t="s">
        <v>341</v>
      </c>
      <c r="C3" s="48" t="s">
        <v>0</v>
      </c>
      <c r="D3" s="48" t="s">
        <v>1</v>
      </c>
      <c r="E3" s="48" t="s">
        <v>342</v>
      </c>
      <c r="F3" s="48" t="s">
        <v>3</v>
      </c>
      <c r="G3" s="49" t="s">
        <v>343</v>
      </c>
      <c r="H3" s="49" t="s">
        <v>344</v>
      </c>
      <c r="I3" s="49" t="s">
        <v>345</v>
      </c>
      <c r="J3" s="49" t="s">
        <v>425</v>
      </c>
      <c r="K3" s="50" t="s">
        <v>346</v>
      </c>
      <c r="L3" s="49" t="s">
        <v>347</v>
      </c>
      <c r="M3" s="75" t="s">
        <v>366</v>
      </c>
    </row>
    <row r="4" spans="1:13" x14ac:dyDescent="0.25">
      <c r="A4" s="51">
        <v>1</v>
      </c>
      <c r="B4" s="51" t="s">
        <v>644</v>
      </c>
      <c r="C4" s="52" t="s">
        <v>4</v>
      </c>
      <c r="D4" s="52" t="s">
        <v>5</v>
      </c>
      <c r="E4" s="52" t="s">
        <v>6</v>
      </c>
      <c r="F4" s="52" t="s">
        <v>11</v>
      </c>
      <c r="G4" s="51" t="s">
        <v>1247</v>
      </c>
      <c r="H4" s="51" t="s">
        <v>1248</v>
      </c>
      <c r="I4" s="51" t="s">
        <v>1249</v>
      </c>
      <c r="J4" s="51" t="s">
        <v>1250</v>
      </c>
      <c r="K4" s="53" t="s">
        <v>427</v>
      </c>
      <c r="L4" s="54" t="s">
        <v>1251</v>
      </c>
      <c r="M4" s="81">
        <v>25</v>
      </c>
    </row>
    <row r="5" spans="1:13" x14ac:dyDescent="0.25">
      <c r="A5" s="51">
        <v>2</v>
      </c>
      <c r="B5" s="51" t="s">
        <v>775</v>
      </c>
      <c r="C5" s="52" t="s">
        <v>119</v>
      </c>
      <c r="D5" s="52" t="s">
        <v>17</v>
      </c>
      <c r="E5" s="52" t="s">
        <v>140</v>
      </c>
      <c r="F5" s="52" t="s">
        <v>15</v>
      </c>
      <c r="G5" s="51" t="s">
        <v>1353</v>
      </c>
      <c r="H5" s="51" t="s">
        <v>1354</v>
      </c>
      <c r="I5" s="51" t="s">
        <v>1355</v>
      </c>
      <c r="J5" s="51" t="s">
        <v>1263</v>
      </c>
      <c r="K5" s="53" t="s">
        <v>427</v>
      </c>
      <c r="L5" s="54" t="s">
        <v>1356</v>
      </c>
      <c r="M5" s="81">
        <v>18</v>
      </c>
    </row>
    <row r="6" spans="1:13" x14ac:dyDescent="0.25">
      <c r="A6" s="51">
        <v>3</v>
      </c>
      <c r="B6" s="51" t="s">
        <v>747</v>
      </c>
      <c r="C6" s="52" t="s">
        <v>139</v>
      </c>
      <c r="D6" s="52" t="s">
        <v>17</v>
      </c>
      <c r="E6" s="52" t="s">
        <v>137</v>
      </c>
      <c r="F6" s="52" t="s">
        <v>138</v>
      </c>
      <c r="G6" s="55" t="s">
        <v>1209</v>
      </c>
      <c r="H6" s="55" t="s">
        <v>1217</v>
      </c>
      <c r="I6" s="55" t="s">
        <v>1252</v>
      </c>
      <c r="J6" s="55" t="s">
        <v>1253</v>
      </c>
      <c r="K6" s="53" t="s">
        <v>497</v>
      </c>
      <c r="L6" s="54" t="s">
        <v>1254</v>
      </c>
      <c r="M6" s="81">
        <v>15</v>
      </c>
    </row>
    <row r="7" spans="1:13" x14ac:dyDescent="0.25">
      <c r="A7" s="51">
        <v>4</v>
      </c>
      <c r="B7" s="51" t="s">
        <v>1357</v>
      </c>
      <c r="C7" s="52" t="s">
        <v>1096</v>
      </c>
      <c r="D7" s="52" t="s">
        <v>17</v>
      </c>
      <c r="E7" s="52" t="s">
        <v>92</v>
      </c>
      <c r="F7" s="52" t="s">
        <v>39</v>
      </c>
      <c r="G7" s="55" t="s">
        <v>1193</v>
      </c>
      <c r="H7" s="55" t="s">
        <v>1358</v>
      </c>
      <c r="I7" s="55" t="s">
        <v>1359</v>
      </c>
      <c r="J7" s="55" t="s">
        <v>1271</v>
      </c>
      <c r="K7" s="53" t="s">
        <v>427</v>
      </c>
      <c r="L7" s="54" t="s">
        <v>1360</v>
      </c>
      <c r="M7" s="81">
        <v>12</v>
      </c>
    </row>
    <row r="8" spans="1:13" x14ac:dyDescent="0.25">
      <c r="A8" s="51">
        <v>5</v>
      </c>
      <c r="B8" s="51" t="s">
        <v>853</v>
      </c>
      <c r="C8" s="52" t="s">
        <v>22</v>
      </c>
      <c r="D8" s="52" t="s">
        <v>20</v>
      </c>
      <c r="E8" s="52" t="s">
        <v>171</v>
      </c>
      <c r="F8" s="52" t="s">
        <v>11</v>
      </c>
      <c r="G8" s="51" t="s">
        <v>1395</v>
      </c>
      <c r="H8" s="51" t="s">
        <v>1396</v>
      </c>
      <c r="I8" s="51" t="s">
        <v>1397</v>
      </c>
      <c r="J8" s="51" t="s">
        <v>1398</v>
      </c>
      <c r="K8" s="53" t="s">
        <v>427</v>
      </c>
      <c r="L8" s="54" t="s">
        <v>1399</v>
      </c>
      <c r="M8" s="81">
        <v>10</v>
      </c>
    </row>
    <row r="9" spans="1:13" x14ac:dyDescent="0.25">
      <c r="A9" s="51">
        <v>6</v>
      </c>
      <c r="B9" s="51" t="s">
        <v>650</v>
      </c>
      <c r="C9" s="52" t="s">
        <v>108</v>
      </c>
      <c r="D9" s="52" t="s">
        <v>87</v>
      </c>
      <c r="E9" s="52" t="s">
        <v>170</v>
      </c>
      <c r="F9" s="52" t="s">
        <v>106</v>
      </c>
      <c r="G9" s="51" t="s">
        <v>1255</v>
      </c>
      <c r="H9" s="51" t="s">
        <v>1256</v>
      </c>
      <c r="I9" s="51" t="s">
        <v>1257</v>
      </c>
      <c r="J9" s="51" t="s">
        <v>1258</v>
      </c>
      <c r="K9" s="53" t="s">
        <v>427</v>
      </c>
      <c r="L9" s="54" t="s">
        <v>1259</v>
      </c>
      <c r="M9" s="81">
        <v>8</v>
      </c>
    </row>
    <row r="10" spans="1:13" x14ac:dyDescent="0.25">
      <c r="A10" s="51">
        <v>7</v>
      </c>
      <c r="B10" s="51" t="s">
        <v>863</v>
      </c>
      <c r="C10" s="52" t="s">
        <v>9</v>
      </c>
      <c r="D10" s="52" t="s">
        <v>87</v>
      </c>
      <c r="E10" s="52" t="s">
        <v>10</v>
      </c>
      <c r="F10" s="52" t="s">
        <v>11</v>
      </c>
      <c r="G10" s="55" t="s">
        <v>1364</v>
      </c>
      <c r="H10" s="55" t="s">
        <v>1400</v>
      </c>
      <c r="I10" s="55" t="s">
        <v>1272</v>
      </c>
      <c r="J10" s="55" t="s">
        <v>1401</v>
      </c>
      <c r="K10" s="53" t="s">
        <v>490</v>
      </c>
      <c r="L10" s="54" t="s">
        <v>1402</v>
      </c>
      <c r="M10" s="81">
        <v>6</v>
      </c>
    </row>
    <row r="11" spans="1:13" x14ac:dyDescent="0.25">
      <c r="A11" s="51">
        <v>8</v>
      </c>
      <c r="B11" s="51" t="s">
        <v>785</v>
      </c>
      <c r="C11" s="52" t="s">
        <v>279</v>
      </c>
      <c r="D11" s="52" t="s">
        <v>17</v>
      </c>
      <c r="E11" s="52" t="s">
        <v>66</v>
      </c>
      <c r="F11" s="52" t="s">
        <v>146</v>
      </c>
      <c r="G11" s="55" t="s">
        <v>1362</v>
      </c>
      <c r="H11" s="55" t="s">
        <v>1363</v>
      </c>
      <c r="I11" s="55" t="s">
        <v>1364</v>
      </c>
      <c r="J11" s="55" t="s">
        <v>1271</v>
      </c>
      <c r="K11" s="53"/>
      <c r="L11" s="54" t="s">
        <v>1493</v>
      </c>
      <c r="M11" s="81">
        <v>4</v>
      </c>
    </row>
    <row r="12" spans="1:13" x14ac:dyDescent="0.25">
      <c r="A12" s="51">
        <v>9</v>
      </c>
      <c r="B12" s="51" t="s">
        <v>858</v>
      </c>
      <c r="C12" s="52" t="s">
        <v>265</v>
      </c>
      <c r="D12" s="52" t="s">
        <v>17</v>
      </c>
      <c r="E12" s="52" t="s">
        <v>270</v>
      </c>
      <c r="F12" s="52" t="s">
        <v>11</v>
      </c>
      <c r="G12" s="51" t="s">
        <v>1403</v>
      </c>
      <c r="H12" s="51" t="s">
        <v>1361</v>
      </c>
      <c r="I12" s="51" t="s">
        <v>1404</v>
      </c>
      <c r="J12" s="51" t="s">
        <v>1405</v>
      </c>
      <c r="K12" s="53" t="s">
        <v>427</v>
      </c>
      <c r="L12" s="54" t="s">
        <v>1406</v>
      </c>
      <c r="M12" s="81">
        <v>2</v>
      </c>
    </row>
    <row r="13" spans="1:13" x14ac:dyDescent="0.25">
      <c r="A13" s="51">
        <v>10</v>
      </c>
      <c r="B13" s="51" t="s">
        <v>573</v>
      </c>
      <c r="C13" s="52" t="s">
        <v>242</v>
      </c>
      <c r="D13" s="52" t="s">
        <v>17</v>
      </c>
      <c r="E13" s="52" t="s">
        <v>243</v>
      </c>
      <c r="F13" s="52" t="s">
        <v>39</v>
      </c>
      <c r="G13" s="51" t="s">
        <v>1175</v>
      </c>
      <c r="H13" s="51" t="s">
        <v>1045</v>
      </c>
      <c r="I13" s="51" t="s">
        <v>1176</v>
      </c>
      <c r="J13" s="51" t="s">
        <v>1177</v>
      </c>
      <c r="K13" s="53" t="s">
        <v>427</v>
      </c>
      <c r="L13" s="54" t="s">
        <v>1178</v>
      </c>
      <c r="M13" s="81">
        <v>1</v>
      </c>
    </row>
    <row r="14" spans="1:13" x14ac:dyDescent="0.25">
      <c r="A14" s="51">
        <v>11</v>
      </c>
      <c r="B14" s="51" t="s">
        <v>667</v>
      </c>
      <c r="C14" s="52" t="s">
        <v>37</v>
      </c>
      <c r="D14" s="52" t="s">
        <v>17</v>
      </c>
      <c r="E14" s="52" t="s">
        <v>38</v>
      </c>
      <c r="F14" s="52" t="s">
        <v>39</v>
      </c>
      <c r="G14" s="55" t="s">
        <v>1260</v>
      </c>
      <c r="H14" s="55" t="s">
        <v>1200</v>
      </c>
      <c r="I14" s="55" t="s">
        <v>1261</v>
      </c>
      <c r="J14" s="55" t="s">
        <v>1121</v>
      </c>
      <c r="K14" s="53" t="s">
        <v>497</v>
      </c>
      <c r="L14" s="54" t="s">
        <v>1490</v>
      </c>
      <c r="M14" s="32"/>
    </row>
    <row r="15" spans="1:13" x14ac:dyDescent="0.25">
      <c r="A15" s="51">
        <v>12</v>
      </c>
      <c r="B15" s="51" t="s">
        <v>536</v>
      </c>
      <c r="C15" s="52" t="s">
        <v>241</v>
      </c>
      <c r="D15" s="52" t="s">
        <v>17</v>
      </c>
      <c r="E15" s="52" t="s">
        <v>110</v>
      </c>
      <c r="F15" s="52" t="s">
        <v>15</v>
      </c>
      <c r="G15" s="51" t="s">
        <v>434</v>
      </c>
      <c r="H15" s="51" t="s">
        <v>1111</v>
      </c>
      <c r="I15" s="51" t="s">
        <v>1112</v>
      </c>
      <c r="J15" s="51" t="s">
        <v>1113</v>
      </c>
      <c r="K15" s="53" t="s">
        <v>427</v>
      </c>
      <c r="L15" s="54" t="s">
        <v>1114</v>
      </c>
      <c r="M15" s="81"/>
    </row>
    <row r="16" spans="1:13" x14ac:dyDescent="0.25">
      <c r="A16" s="51">
        <v>13</v>
      </c>
      <c r="B16" s="51" t="s">
        <v>547</v>
      </c>
      <c r="C16" s="52" t="s">
        <v>121</v>
      </c>
      <c r="D16" s="52" t="s">
        <v>17</v>
      </c>
      <c r="E16" s="52" t="s">
        <v>122</v>
      </c>
      <c r="F16" s="52" t="s">
        <v>39</v>
      </c>
      <c r="G16" s="55" t="s">
        <v>1179</v>
      </c>
      <c r="H16" s="55" t="s">
        <v>1180</v>
      </c>
      <c r="I16" s="55" t="s">
        <v>1181</v>
      </c>
      <c r="J16" s="55" t="s">
        <v>1182</v>
      </c>
      <c r="K16" s="53" t="s">
        <v>427</v>
      </c>
      <c r="L16" s="54" t="s">
        <v>1183</v>
      </c>
      <c r="M16" s="32"/>
    </row>
    <row r="17" spans="1:13" x14ac:dyDescent="0.25">
      <c r="A17" s="51">
        <v>14</v>
      </c>
      <c r="B17" s="51" t="s">
        <v>661</v>
      </c>
      <c r="C17" s="52" t="s">
        <v>131</v>
      </c>
      <c r="D17" s="52" t="s">
        <v>17</v>
      </c>
      <c r="E17" s="52" t="s">
        <v>34</v>
      </c>
      <c r="F17" s="52" t="s">
        <v>132</v>
      </c>
      <c r="G17" s="51" t="s">
        <v>648</v>
      </c>
      <c r="H17" s="51" t="s">
        <v>654</v>
      </c>
      <c r="I17" s="51" t="s">
        <v>1262</v>
      </c>
      <c r="J17" s="51" t="s">
        <v>1263</v>
      </c>
      <c r="K17" s="53" t="s">
        <v>427</v>
      </c>
      <c r="L17" s="54" t="s">
        <v>1264</v>
      </c>
      <c r="M17" s="32"/>
    </row>
    <row r="18" spans="1:13" x14ac:dyDescent="0.25">
      <c r="A18" s="51">
        <v>15</v>
      </c>
      <c r="B18" s="51" t="s">
        <v>426</v>
      </c>
      <c r="C18" s="52" t="s">
        <v>28</v>
      </c>
      <c r="D18" s="52" t="s">
        <v>17</v>
      </c>
      <c r="E18" s="52" t="s">
        <v>405</v>
      </c>
      <c r="F18" s="52" t="s">
        <v>29</v>
      </c>
      <c r="G18" s="55" t="s">
        <v>688</v>
      </c>
      <c r="H18" s="55" t="s">
        <v>1115</v>
      </c>
      <c r="I18" s="55" t="s">
        <v>1116</v>
      </c>
      <c r="J18" s="55" t="s">
        <v>1117</v>
      </c>
      <c r="K18" s="53" t="s">
        <v>427</v>
      </c>
      <c r="L18" s="54" t="s">
        <v>1118</v>
      </c>
      <c r="M18" s="81"/>
    </row>
    <row r="19" spans="1:13" x14ac:dyDescent="0.25">
      <c r="A19" s="51">
        <v>16</v>
      </c>
      <c r="B19" s="51" t="s">
        <v>444</v>
      </c>
      <c r="C19" s="52" t="s">
        <v>267</v>
      </c>
      <c r="D19" s="52" t="s">
        <v>17</v>
      </c>
      <c r="E19" s="52" t="s">
        <v>236</v>
      </c>
      <c r="F19" s="52" t="s">
        <v>15</v>
      </c>
      <c r="G19" s="51" t="s">
        <v>1119</v>
      </c>
      <c r="H19" s="51" t="s">
        <v>1120</v>
      </c>
      <c r="I19" s="51" t="s">
        <v>1121</v>
      </c>
      <c r="J19" s="51" t="s">
        <v>1122</v>
      </c>
      <c r="K19" s="53" t="s">
        <v>427</v>
      </c>
      <c r="L19" s="54" t="s">
        <v>1123</v>
      </c>
      <c r="M19" s="81"/>
    </row>
    <row r="20" spans="1:13" x14ac:dyDescent="0.25">
      <c r="A20" s="51">
        <v>17</v>
      </c>
      <c r="B20" s="51" t="s">
        <v>907</v>
      </c>
      <c r="C20" s="52" t="s">
        <v>311</v>
      </c>
      <c r="D20" s="52" t="s">
        <v>17</v>
      </c>
      <c r="E20" s="52" t="s">
        <v>312</v>
      </c>
      <c r="F20" s="52" t="s">
        <v>11</v>
      </c>
      <c r="G20" s="51" t="s">
        <v>646</v>
      </c>
      <c r="H20" s="51" t="s">
        <v>1424</v>
      </c>
      <c r="I20" s="51" t="s">
        <v>1425</v>
      </c>
      <c r="J20" s="51" t="s">
        <v>1426</v>
      </c>
      <c r="K20" s="53" t="s">
        <v>427</v>
      </c>
      <c r="L20" s="54" t="s">
        <v>1427</v>
      </c>
      <c r="M20" s="32"/>
    </row>
    <row r="21" spans="1:13" x14ac:dyDescent="0.25">
      <c r="A21" s="51">
        <v>18</v>
      </c>
      <c r="B21" s="51" t="s">
        <v>1265</v>
      </c>
      <c r="C21" s="52" t="s">
        <v>84</v>
      </c>
      <c r="D21" s="52" t="s">
        <v>17</v>
      </c>
      <c r="E21" s="52" t="s">
        <v>34</v>
      </c>
      <c r="F21" s="52" t="s">
        <v>15</v>
      </c>
      <c r="G21" s="55" t="s">
        <v>1266</v>
      </c>
      <c r="H21" s="55" t="s">
        <v>1267</v>
      </c>
      <c r="I21" s="55" t="s">
        <v>1268</v>
      </c>
      <c r="J21" s="55" t="s">
        <v>1269</v>
      </c>
      <c r="K21" s="53" t="s">
        <v>427</v>
      </c>
      <c r="L21" s="54" t="s">
        <v>1270</v>
      </c>
      <c r="M21" s="32"/>
    </row>
    <row r="22" spans="1:13" x14ac:dyDescent="0.25">
      <c r="A22" s="51">
        <v>19</v>
      </c>
      <c r="B22" s="51" t="s">
        <v>779</v>
      </c>
      <c r="C22" s="52" t="s">
        <v>93</v>
      </c>
      <c r="D22" s="52" t="s">
        <v>17</v>
      </c>
      <c r="E22" s="52" t="s">
        <v>94</v>
      </c>
      <c r="F22" s="52" t="s">
        <v>39</v>
      </c>
      <c r="G22" s="51" t="s">
        <v>538</v>
      </c>
      <c r="H22" s="51" t="s">
        <v>1361</v>
      </c>
      <c r="I22" s="51" t="s">
        <v>1121</v>
      </c>
      <c r="J22" s="51" t="s">
        <v>765</v>
      </c>
      <c r="K22" s="53" t="s">
        <v>1491</v>
      </c>
      <c r="L22" s="54" t="s">
        <v>1494</v>
      </c>
      <c r="M22" s="32"/>
    </row>
    <row r="23" spans="1:13" x14ac:dyDescent="0.25">
      <c r="A23" s="51">
        <v>20</v>
      </c>
      <c r="B23" s="51" t="s">
        <v>790</v>
      </c>
      <c r="C23" s="52" t="s">
        <v>162</v>
      </c>
      <c r="D23" s="52" t="s">
        <v>20</v>
      </c>
      <c r="E23" s="52" t="s">
        <v>163</v>
      </c>
      <c r="F23" s="52" t="s">
        <v>105</v>
      </c>
      <c r="G23" s="51" t="s">
        <v>1365</v>
      </c>
      <c r="H23" s="51" t="s">
        <v>1117</v>
      </c>
      <c r="I23" s="51" t="s">
        <v>1366</v>
      </c>
      <c r="J23" s="51" t="s">
        <v>1132</v>
      </c>
      <c r="K23" s="53" t="s">
        <v>490</v>
      </c>
      <c r="L23" s="54" t="s">
        <v>1367</v>
      </c>
      <c r="M23" s="32"/>
    </row>
    <row r="24" spans="1:13" x14ac:dyDescent="0.25">
      <c r="A24" s="51">
        <v>21</v>
      </c>
      <c r="B24" s="51" t="s">
        <v>692</v>
      </c>
      <c r="C24" s="52" t="s">
        <v>65</v>
      </c>
      <c r="D24" s="52" t="s">
        <v>17</v>
      </c>
      <c r="E24" s="52" t="s">
        <v>66</v>
      </c>
      <c r="F24" s="52" t="s">
        <v>39</v>
      </c>
      <c r="G24" s="51" t="s">
        <v>669</v>
      </c>
      <c r="H24" s="51" t="s">
        <v>750</v>
      </c>
      <c r="I24" s="51" t="s">
        <v>1271</v>
      </c>
      <c r="J24" s="51" t="s">
        <v>1272</v>
      </c>
      <c r="K24" s="53" t="s">
        <v>490</v>
      </c>
      <c r="L24" s="54" t="s">
        <v>1273</v>
      </c>
      <c r="M24" s="32"/>
    </row>
    <row r="25" spans="1:13" x14ac:dyDescent="0.25">
      <c r="A25" s="77">
        <v>21.5</v>
      </c>
      <c r="B25" s="77" t="s">
        <v>1274</v>
      </c>
      <c r="C25" s="38" t="s">
        <v>1092</v>
      </c>
      <c r="D25" s="38" t="s">
        <v>17</v>
      </c>
      <c r="E25" s="38" t="s">
        <v>66</v>
      </c>
      <c r="F25" s="38" t="s">
        <v>39</v>
      </c>
      <c r="G25" s="78" t="s">
        <v>1275</v>
      </c>
      <c r="H25" s="78" t="s">
        <v>1130</v>
      </c>
      <c r="I25" s="78" t="s">
        <v>1276</v>
      </c>
      <c r="J25" s="78" t="s">
        <v>1255</v>
      </c>
      <c r="K25" s="53" t="s">
        <v>427</v>
      </c>
      <c r="L25" s="80" t="s">
        <v>1277</v>
      </c>
      <c r="M25" s="32"/>
    </row>
    <row r="26" spans="1:13" x14ac:dyDescent="0.25">
      <c r="A26" s="51">
        <v>22</v>
      </c>
      <c r="B26" s="51" t="s">
        <v>438</v>
      </c>
      <c r="C26" s="52" t="s">
        <v>190</v>
      </c>
      <c r="D26" s="52" t="s">
        <v>17</v>
      </c>
      <c r="E26" s="52" t="s">
        <v>395</v>
      </c>
      <c r="F26" s="52" t="s">
        <v>15</v>
      </c>
      <c r="G26" s="55" t="s">
        <v>1124</v>
      </c>
      <c r="H26" s="55" t="s">
        <v>664</v>
      </c>
      <c r="I26" s="55" t="s">
        <v>1125</v>
      </c>
      <c r="J26" s="55" t="s">
        <v>1126</v>
      </c>
      <c r="K26" s="53" t="s">
        <v>427</v>
      </c>
      <c r="L26" s="54" t="s">
        <v>1127</v>
      </c>
      <c r="M26" s="81"/>
    </row>
    <row r="27" spans="1:13" x14ac:dyDescent="0.25">
      <c r="A27" s="51">
        <v>23</v>
      </c>
      <c r="B27" s="51" t="s">
        <v>677</v>
      </c>
      <c r="C27" s="52" t="s">
        <v>23</v>
      </c>
      <c r="D27" s="52" t="s">
        <v>87</v>
      </c>
      <c r="E27" s="52" t="s">
        <v>24</v>
      </c>
      <c r="F27" s="52" t="s">
        <v>352</v>
      </c>
      <c r="G27" s="51" t="s">
        <v>1216</v>
      </c>
      <c r="H27" s="51" t="s">
        <v>1290</v>
      </c>
      <c r="I27" s="51" t="s">
        <v>1291</v>
      </c>
      <c r="J27" s="51" t="s">
        <v>1292</v>
      </c>
      <c r="K27" s="53" t="s">
        <v>1491</v>
      </c>
      <c r="L27" s="54" t="s">
        <v>1492</v>
      </c>
      <c r="M27" s="32"/>
    </row>
    <row r="28" spans="1:13" x14ac:dyDescent="0.25">
      <c r="A28" s="51">
        <v>24</v>
      </c>
      <c r="B28" s="51" t="s">
        <v>568</v>
      </c>
      <c r="C28" s="52" t="s">
        <v>53</v>
      </c>
      <c r="D28" s="52" t="s">
        <v>17</v>
      </c>
      <c r="E28" s="52" t="s">
        <v>52</v>
      </c>
      <c r="F28" s="52" t="s">
        <v>15</v>
      </c>
      <c r="G28" s="51" t="s">
        <v>439</v>
      </c>
      <c r="H28" s="51" t="s">
        <v>1184</v>
      </c>
      <c r="I28" s="51" t="s">
        <v>1185</v>
      </c>
      <c r="J28" s="51" t="s">
        <v>1186</v>
      </c>
      <c r="K28" s="53" t="s">
        <v>427</v>
      </c>
      <c r="L28" s="54" t="s">
        <v>1187</v>
      </c>
      <c r="M28" s="32"/>
    </row>
    <row r="29" spans="1:13" x14ac:dyDescent="0.25">
      <c r="A29" s="51">
        <v>25</v>
      </c>
      <c r="B29" s="51" t="s">
        <v>864</v>
      </c>
      <c r="C29" s="52" t="s">
        <v>82</v>
      </c>
      <c r="D29" s="52" t="s">
        <v>17</v>
      </c>
      <c r="E29" s="52" t="s">
        <v>10</v>
      </c>
      <c r="F29" s="52" t="s">
        <v>11</v>
      </c>
      <c r="G29" s="55" t="s">
        <v>780</v>
      </c>
      <c r="H29" s="55" t="s">
        <v>1407</v>
      </c>
      <c r="I29" s="55" t="s">
        <v>1408</v>
      </c>
      <c r="J29" s="55" t="s">
        <v>776</v>
      </c>
      <c r="K29" s="53" t="s">
        <v>497</v>
      </c>
      <c r="L29" s="54" t="s">
        <v>1409</v>
      </c>
      <c r="M29" s="32"/>
    </row>
    <row r="30" spans="1:13" x14ac:dyDescent="0.25">
      <c r="A30" s="51">
        <v>26</v>
      </c>
      <c r="B30" s="51" t="s">
        <v>683</v>
      </c>
      <c r="C30" s="52" t="s">
        <v>266</v>
      </c>
      <c r="D30" s="52" t="s">
        <v>17</v>
      </c>
      <c r="E30" s="52" t="s">
        <v>58</v>
      </c>
      <c r="F30" s="52" t="s">
        <v>128</v>
      </c>
      <c r="G30" s="51" t="s">
        <v>787</v>
      </c>
      <c r="H30" s="51" t="s">
        <v>1278</v>
      </c>
      <c r="I30" s="51" t="s">
        <v>1279</v>
      </c>
      <c r="J30" s="51" t="s">
        <v>1280</v>
      </c>
      <c r="K30" s="53" t="s">
        <v>427</v>
      </c>
      <c r="L30" s="54" t="s">
        <v>1281</v>
      </c>
      <c r="M30" s="32"/>
    </row>
    <row r="31" spans="1:13" x14ac:dyDescent="0.25">
      <c r="A31" s="51">
        <v>27</v>
      </c>
      <c r="B31" s="51" t="s">
        <v>553</v>
      </c>
      <c r="C31" s="52" t="s">
        <v>50</v>
      </c>
      <c r="D31" s="52" t="s">
        <v>17</v>
      </c>
      <c r="E31" s="52" t="s">
        <v>51</v>
      </c>
      <c r="F31" s="52" t="s">
        <v>39</v>
      </c>
      <c r="G31" s="55" t="s">
        <v>1188</v>
      </c>
      <c r="H31" s="55" t="s">
        <v>1189</v>
      </c>
      <c r="I31" s="55" t="s">
        <v>1190</v>
      </c>
      <c r="J31" s="55" t="s">
        <v>1191</v>
      </c>
      <c r="K31" s="53" t="s">
        <v>427</v>
      </c>
      <c r="L31" s="54" t="s">
        <v>1192</v>
      </c>
      <c r="M31" s="32"/>
    </row>
    <row r="32" spans="1:13" x14ac:dyDescent="0.25">
      <c r="A32" s="51">
        <v>28</v>
      </c>
      <c r="B32" s="51" t="s">
        <v>910</v>
      </c>
      <c r="C32" s="52" t="s">
        <v>277</v>
      </c>
      <c r="D32" s="52" t="s">
        <v>17</v>
      </c>
      <c r="E32" s="52" t="s">
        <v>278</v>
      </c>
      <c r="F32" s="52" t="s">
        <v>11</v>
      </c>
      <c r="G32" s="55" t="s">
        <v>1428</v>
      </c>
      <c r="H32" s="55" t="s">
        <v>429</v>
      </c>
      <c r="I32" s="55" t="s">
        <v>1190</v>
      </c>
      <c r="J32" s="55" t="s">
        <v>1429</v>
      </c>
      <c r="K32" s="53" t="s">
        <v>497</v>
      </c>
      <c r="L32" s="54" t="s">
        <v>1430</v>
      </c>
      <c r="M32" s="32"/>
    </row>
    <row r="33" spans="1:13" x14ac:dyDescent="0.25">
      <c r="A33" s="51">
        <v>29</v>
      </c>
      <c r="B33" s="51" t="s">
        <v>707</v>
      </c>
      <c r="C33" s="52" t="s">
        <v>125</v>
      </c>
      <c r="D33" s="52" t="s">
        <v>17</v>
      </c>
      <c r="E33" s="52" t="s">
        <v>126</v>
      </c>
      <c r="F33" s="52" t="s">
        <v>15</v>
      </c>
      <c r="G33" s="55" t="s">
        <v>670</v>
      </c>
      <c r="H33" s="55" t="s">
        <v>665</v>
      </c>
      <c r="I33" s="55" t="s">
        <v>1176</v>
      </c>
      <c r="J33" s="55" t="s">
        <v>1132</v>
      </c>
      <c r="K33" s="53" t="s">
        <v>427</v>
      </c>
      <c r="L33" s="54" t="s">
        <v>1282</v>
      </c>
      <c r="M33" s="32"/>
    </row>
    <row r="34" spans="1:13" x14ac:dyDescent="0.25">
      <c r="A34" s="51">
        <v>30</v>
      </c>
      <c r="B34" s="51" t="s">
        <v>656</v>
      </c>
      <c r="C34" s="52" t="s">
        <v>136</v>
      </c>
      <c r="D34" s="52" t="s">
        <v>17</v>
      </c>
      <c r="E34" s="52" t="s">
        <v>137</v>
      </c>
      <c r="F34" s="52" t="s">
        <v>138</v>
      </c>
      <c r="G34" s="51" t="s">
        <v>791</v>
      </c>
      <c r="H34" s="51" t="s">
        <v>538</v>
      </c>
      <c r="I34" s="51" t="s">
        <v>1283</v>
      </c>
      <c r="J34" s="51" t="s">
        <v>1284</v>
      </c>
      <c r="K34" s="53" t="s">
        <v>913</v>
      </c>
      <c r="L34" s="54" t="s">
        <v>1285</v>
      </c>
      <c r="M34" s="32"/>
    </row>
    <row r="35" spans="1:13" x14ac:dyDescent="0.25">
      <c r="A35" s="51">
        <v>31</v>
      </c>
      <c r="B35" s="51" t="s">
        <v>1286</v>
      </c>
      <c r="C35" s="52" t="s">
        <v>1101</v>
      </c>
      <c r="D35" s="52" t="s">
        <v>17</v>
      </c>
      <c r="E35" s="52" t="s">
        <v>137</v>
      </c>
      <c r="F35" s="52" t="s">
        <v>105</v>
      </c>
      <c r="G35" s="55" t="s">
        <v>1287</v>
      </c>
      <c r="H35" s="55" t="s">
        <v>565</v>
      </c>
      <c r="I35" s="55" t="s">
        <v>1209</v>
      </c>
      <c r="J35" s="55" t="s">
        <v>1288</v>
      </c>
      <c r="K35" s="53" t="s">
        <v>427</v>
      </c>
      <c r="L35" s="54" t="s">
        <v>1289</v>
      </c>
      <c r="M35" s="32"/>
    </row>
    <row r="36" spans="1:13" x14ac:dyDescent="0.25">
      <c r="A36" s="51">
        <v>32</v>
      </c>
      <c r="B36" s="51" t="s">
        <v>433</v>
      </c>
      <c r="C36" s="52" t="s">
        <v>271</v>
      </c>
      <c r="D36" s="52" t="s">
        <v>17</v>
      </c>
      <c r="E36" s="52" t="s">
        <v>272</v>
      </c>
      <c r="F36" s="52" t="s">
        <v>273</v>
      </c>
      <c r="G36" s="51" t="s">
        <v>1124</v>
      </c>
      <c r="H36" s="51" t="s">
        <v>1128</v>
      </c>
      <c r="I36" s="51" t="s">
        <v>430</v>
      </c>
      <c r="J36" s="51" t="s">
        <v>429</v>
      </c>
      <c r="K36" s="53" t="s">
        <v>490</v>
      </c>
      <c r="L36" s="54" t="s">
        <v>1129</v>
      </c>
      <c r="M36" s="81"/>
    </row>
    <row r="37" spans="1:13" x14ac:dyDescent="0.25">
      <c r="A37" s="51">
        <v>33</v>
      </c>
      <c r="B37" s="51" t="s">
        <v>577</v>
      </c>
      <c r="C37" s="52" t="s">
        <v>62</v>
      </c>
      <c r="D37" s="52" t="s">
        <v>17</v>
      </c>
      <c r="E37" s="52" t="s">
        <v>24</v>
      </c>
      <c r="F37" s="52" t="s">
        <v>63</v>
      </c>
      <c r="G37" s="51" t="s">
        <v>788</v>
      </c>
      <c r="H37" s="51" t="s">
        <v>549</v>
      </c>
      <c r="I37" s="51" t="s">
        <v>1193</v>
      </c>
      <c r="J37" s="51" t="s">
        <v>1194</v>
      </c>
      <c r="K37" s="53" t="s">
        <v>427</v>
      </c>
      <c r="L37" s="54" t="s">
        <v>1195</v>
      </c>
      <c r="M37" s="32"/>
    </row>
    <row r="38" spans="1:13" x14ac:dyDescent="0.25">
      <c r="A38" s="51">
        <v>34</v>
      </c>
      <c r="B38" s="51" t="s">
        <v>687</v>
      </c>
      <c r="C38" s="52" t="s">
        <v>191</v>
      </c>
      <c r="D38" s="52" t="s">
        <v>17</v>
      </c>
      <c r="E38" s="52" t="s">
        <v>24</v>
      </c>
      <c r="F38" s="52" t="s">
        <v>21</v>
      </c>
      <c r="G38" s="55" t="s">
        <v>549</v>
      </c>
      <c r="H38" s="55" t="s">
        <v>856</v>
      </c>
      <c r="I38" s="55" t="s">
        <v>1194</v>
      </c>
      <c r="J38" s="55" t="s">
        <v>1256</v>
      </c>
      <c r="K38" s="53" t="s">
        <v>490</v>
      </c>
      <c r="L38" s="54" t="s">
        <v>1293</v>
      </c>
      <c r="M38" s="32"/>
    </row>
    <row r="39" spans="1:13" x14ac:dyDescent="0.25">
      <c r="A39" s="51">
        <v>35</v>
      </c>
      <c r="B39" s="51" t="s">
        <v>558</v>
      </c>
      <c r="C39" s="52" t="s">
        <v>228</v>
      </c>
      <c r="D39" s="52" t="s">
        <v>17</v>
      </c>
      <c r="E39" s="52" t="s">
        <v>229</v>
      </c>
      <c r="F39" s="52" t="s">
        <v>29</v>
      </c>
      <c r="G39" s="55" t="s">
        <v>1157</v>
      </c>
      <c r="H39" s="55" t="s">
        <v>866</v>
      </c>
      <c r="I39" s="55" t="s">
        <v>1179</v>
      </c>
      <c r="J39" s="55" t="s">
        <v>1196</v>
      </c>
      <c r="K39" s="53" t="s">
        <v>427</v>
      </c>
      <c r="L39" s="54" t="s">
        <v>1197</v>
      </c>
      <c r="M39" s="32"/>
    </row>
    <row r="40" spans="1:13" x14ac:dyDescent="0.25">
      <c r="A40" s="51">
        <v>36</v>
      </c>
      <c r="B40" s="51" t="s">
        <v>594</v>
      </c>
      <c r="C40" s="52" t="s">
        <v>69</v>
      </c>
      <c r="D40" s="52" t="s">
        <v>17</v>
      </c>
      <c r="E40" s="52" t="s">
        <v>70</v>
      </c>
      <c r="F40" s="52" t="s">
        <v>39</v>
      </c>
      <c r="G40" s="51" t="s">
        <v>1198</v>
      </c>
      <c r="H40" s="51" t="s">
        <v>436</v>
      </c>
      <c r="I40" s="51" t="s">
        <v>1199</v>
      </c>
      <c r="J40" s="51" t="s">
        <v>1200</v>
      </c>
      <c r="K40" s="53" t="s">
        <v>427</v>
      </c>
      <c r="L40" s="54" t="s">
        <v>1201</v>
      </c>
      <c r="M40" s="32"/>
    </row>
    <row r="41" spans="1:13" x14ac:dyDescent="0.25">
      <c r="A41" s="51">
        <v>37</v>
      </c>
      <c r="B41" s="51" t="s">
        <v>1202</v>
      </c>
      <c r="C41" s="52" t="s">
        <v>78</v>
      </c>
      <c r="D41" s="52" t="s">
        <v>79</v>
      </c>
      <c r="E41" s="52" t="s">
        <v>80</v>
      </c>
      <c r="F41" s="52" t="s">
        <v>39</v>
      </c>
      <c r="G41" s="55" t="s">
        <v>579</v>
      </c>
      <c r="H41" s="55" t="s">
        <v>1203</v>
      </c>
      <c r="I41" s="55" t="s">
        <v>1199</v>
      </c>
      <c r="J41" s="55" t="s">
        <v>1204</v>
      </c>
      <c r="K41" s="53" t="s">
        <v>490</v>
      </c>
      <c r="L41" s="54" t="s">
        <v>1205</v>
      </c>
      <c r="M41" s="32"/>
    </row>
    <row r="42" spans="1:13" x14ac:dyDescent="0.25">
      <c r="A42" s="51">
        <v>38</v>
      </c>
      <c r="B42" s="51" t="s">
        <v>517</v>
      </c>
      <c r="C42" s="52" t="s">
        <v>348</v>
      </c>
      <c r="D42" s="52" t="s">
        <v>17</v>
      </c>
      <c r="E42" s="52" t="s">
        <v>110</v>
      </c>
      <c r="F42" s="52" t="s">
        <v>15</v>
      </c>
      <c r="G42" s="55" t="s">
        <v>556</v>
      </c>
      <c r="H42" s="55" t="s">
        <v>1130</v>
      </c>
      <c r="I42" s="55" t="s">
        <v>1131</v>
      </c>
      <c r="J42" s="55" t="s">
        <v>1132</v>
      </c>
      <c r="K42" s="53" t="s">
        <v>490</v>
      </c>
      <c r="L42" s="54" t="s">
        <v>1133</v>
      </c>
      <c r="M42" s="81"/>
    </row>
    <row r="43" spans="1:13" x14ac:dyDescent="0.25">
      <c r="A43" s="51">
        <v>39</v>
      </c>
      <c r="B43" s="51" t="s">
        <v>915</v>
      </c>
      <c r="C43" s="52" t="s">
        <v>215</v>
      </c>
      <c r="D43" s="52" t="s">
        <v>17</v>
      </c>
      <c r="E43" s="52" t="s">
        <v>216</v>
      </c>
      <c r="F43" s="52" t="s">
        <v>155</v>
      </c>
      <c r="G43" s="51" t="s">
        <v>1431</v>
      </c>
      <c r="H43" s="51" t="s">
        <v>1432</v>
      </c>
      <c r="I43" s="51" t="s">
        <v>791</v>
      </c>
      <c r="J43" s="51" t="s">
        <v>1433</v>
      </c>
      <c r="K43" s="53" t="s">
        <v>490</v>
      </c>
      <c r="L43" s="54" t="s">
        <v>1434</v>
      </c>
      <c r="M43" s="32"/>
    </row>
    <row r="44" spans="1:13" x14ac:dyDescent="0.25">
      <c r="A44" s="51">
        <v>40</v>
      </c>
      <c r="B44" s="51" t="s">
        <v>680</v>
      </c>
      <c r="C44" s="52" t="s">
        <v>71</v>
      </c>
      <c r="D44" s="52" t="s">
        <v>17</v>
      </c>
      <c r="E44" s="52" t="s">
        <v>72</v>
      </c>
      <c r="F44" s="52" t="s">
        <v>7</v>
      </c>
      <c r="G44" s="51" t="s">
        <v>446</v>
      </c>
      <c r="H44" s="51" t="s">
        <v>1214</v>
      </c>
      <c r="I44" s="51" t="s">
        <v>1294</v>
      </c>
      <c r="J44" s="51" t="s">
        <v>1295</v>
      </c>
      <c r="K44" s="53" t="s">
        <v>490</v>
      </c>
      <c r="L44" s="54" t="s">
        <v>1296</v>
      </c>
      <c r="M44" s="32"/>
    </row>
    <row r="45" spans="1:13" x14ac:dyDescent="0.25">
      <c r="A45" s="51">
        <v>41</v>
      </c>
      <c r="B45" s="51" t="s">
        <v>564</v>
      </c>
      <c r="C45" s="52" t="s">
        <v>59</v>
      </c>
      <c r="D45" s="52" t="s">
        <v>17</v>
      </c>
      <c r="E45" s="52" t="s">
        <v>60</v>
      </c>
      <c r="F45" s="52" t="s">
        <v>15</v>
      </c>
      <c r="G45" s="51" t="s">
        <v>1206</v>
      </c>
      <c r="H45" s="51" t="s">
        <v>559</v>
      </c>
      <c r="I45" s="51" t="s">
        <v>1143</v>
      </c>
      <c r="J45" s="51" t="s">
        <v>1207</v>
      </c>
      <c r="K45" s="53" t="s">
        <v>497</v>
      </c>
      <c r="L45" s="54" t="s">
        <v>1208</v>
      </c>
      <c r="M45" s="32"/>
    </row>
    <row r="46" spans="1:13" x14ac:dyDescent="0.25">
      <c r="A46" s="51">
        <v>42</v>
      </c>
      <c r="B46" s="51" t="s">
        <v>727</v>
      </c>
      <c r="C46" s="52" t="s">
        <v>322</v>
      </c>
      <c r="D46" s="52" t="s">
        <v>17</v>
      </c>
      <c r="E46" s="52" t="s">
        <v>58</v>
      </c>
      <c r="F46" s="52" t="s">
        <v>323</v>
      </c>
      <c r="G46" s="55" t="s">
        <v>518</v>
      </c>
      <c r="H46" s="55" t="s">
        <v>470</v>
      </c>
      <c r="I46" s="55" t="s">
        <v>1297</v>
      </c>
      <c r="J46" s="55" t="s">
        <v>1298</v>
      </c>
      <c r="K46" s="53" t="s">
        <v>427</v>
      </c>
      <c r="L46" s="54" t="s">
        <v>1299</v>
      </c>
      <c r="M46" s="32"/>
    </row>
    <row r="47" spans="1:13" x14ac:dyDescent="0.25">
      <c r="A47" s="51">
        <v>43</v>
      </c>
      <c r="B47" s="51" t="s">
        <v>583</v>
      </c>
      <c r="C47" s="52" t="s">
        <v>326</v>
      </c>
      <c r="D47" s="52" t="s">
        <v>327</v>
      </c>
      <c r="E47" s="52" t="s">
        <v>328</v>
      </c>
      <c r="F47" s="52" t="s">
        <v>329</v>
      </c>
      <c r="G47" s="55" t="s">
        <v>575</v>
      </c>
      <c r="H47" s="55" t="s">
        <v>908</v>
      </c>
      <c r="I47" s="55" t="s">
        <v>1119</v>
      </c>
      <c r="J47" s="55" t="s">
        <v>1209</v>
      </c>
      <c r="K47" s="53" t="s">
        <v>427</v>
      </c>
      <c r="L47" s="54" t="s">
        <v>1210</v>
      </c>
      <c r="M47" s="32"/>
    </row>
    <row r="48" spans="1:13" x14ac:dyDescent="0.25">
      <c r="A48" s="51">
        <v>44</v>
      </c>
      <c r="B48" s="51" t="s">
        <v>598</v>
      </c>
      <c r="C48" s="52" t="s">
        <v>16</v>
      </c>
      <c r="D48" s="52" t="s">
        <v>17</v>
      </c>
      <c r="E48" s="52" t="s">
        <v>18</v>
      </c>
      <c r="F48" s="52" t="s">
        <v>15</v>
      </c>
      <c r="G48" s="51" t="s">
        <v>1211</v>
      </c>
      <c r="H48" s="51" t="s">
        <v>856</v>
      </c>
      <c r="I48" s="51" t="s">
        <v>1212</v>
      </c>
      <c r="J48" s="51" t="s">
        <v>1132</v>
      </c>
      <c r="K48" s="53" t="s">
        <v>427</v>
      </c>
      <c r="L48" s="54" t="s">
        <v>1213</v>
      </c>
      <c r="M48" s="32"/>
    </row>
    <row r="49" spans="1:13" x14ac:dyDescent="0.25">
      <c r="A49" s="51">
        <v>45</v>
      </c>
      <c r="B49" s="51" t="s">
        <v>511</v>
      </c>
      <c r="C49" s="52" t="s">
        <v>401</v>
      </c>
      <c r="D49" s="52" t="s">
        <v>100</v>
      </c>
      <c r="E49" s="52" t="s">
        <v>402</v>
      </c>
      <c r="F49" s="52" t="s">
        <v>286</v>
      </c>
      <c r="G49" s="51" t="s">
        <v>1134</v>
      </c>
      <c r="H49" s="51" t="s">
        <v>570</v>
      </c>
      <c r="I49" s="51" t="s">
        <v>1135</v>
      </c>
      <c r="J49" s="51" t="s">
        <v>430</v>
      </c>
      <c r="K49" s="53" t="s">
        <v>427</v>
      </c>
      <c r="L49" s="54" t="s">
        <v>1136</v>
      </c>
      <c r="M49" s="81"/>
    </row>
    <row r="50" spans="1:13" x14ac:dyDescent="0.25">
      <c r="A50" s="51">
        <v>46</v>
      </c>
      <c r="B50" s="51" t="s">
        <v>456</v>
      </c>
      <c r="C50" s="52" t="s">
        <v>410</v>
      </c>
      <c r="D50" s="52" t="s">
        <v>327</v>
      </c>
      <c r="E50" s="52" t="s">
        <v>110</v>
      </c>
      <c r="F50" s="52" t="s">
        <v>15</v>
      </c>
      <c r="G50" s="55" t="s">
        <v>464</v>
      </c>
      <c r="H50" s="55" t="s">
        <v>1137</v>
      </c>
      <c r="I50" s="55" t="s">
        <v>1138</v>
      </c>
      <c r="J50" s="55" t="s">
        <v>1120</v>
      </c>
      <c r="K50" s="53" t="s">
        <v>427</v>
      </c>
      <c r="L50" s="54" t="s">
        <v>1139</v>
      </c>
      <c r="M50" s="81"/>
    </row>
    <row r="51" spans="1:13" x14ac:dyDescent="0.25">
      <c r="A51" s="51">
        <v>47</v>
      </c>
      <c r="B51" s="51" t="s">
        <v>885</v>
      </c>
      <c r="C51" s="52" t="s">
        <v>337</v>
      </c>
      <c r="D51" s="52" t="s">
        <v>17</v>
      </c>
      <c r="E51" s="52" t="s">
        <v>338</v>
      </c>
      <c r="F51" s="52" t="s">
        <v>11</v>
      </c>
      <c r="G51" s="51" t="s">
        <v>1410</v>
      </c>
      <c r="H51" s="51" t="s">
        <v>1298</v>
      </c>
      <c r="I51" s="51" t="s">
        <v>1411</v>
      </c>
      <c r="J51" s="53" t="s">
        <v>725</v>
      </c>
      <c r="K51" s="53" t="s">
        <v>490</v>
      </c>
      <c r="L51" s="54" t="s">
        <v>1139</v>
      </c>
      <c r="M51" s="32"/>
    </row>
    <row r="52" spans="1:13" x14ac:dyDescent="0.25">
      <c r="A52" s="51">
        <v>48</v>
      </c>
      <c r="B52" s="51" t="s">
        <v>638</v>
      </c>
      <c r="C52" s="52" t="s">
        <v>319</v>
      </c>
      <c r="D52" s="52" t="s">
        <v>17</v>
      </c>
      <c r="E52" s="52" t="s">
        <v>320</v>
      </c>
      <c r="F52" s="52" t="s">
        <v>39</v>
      </c>
      <c r="G52" s="55" t="s">
        <v>1214</v>
      </c>
      <c r="H52" s="55" t="s">
        <v>1215</v>
      </c>
      <c r="I52" s="55" t="s">
        <v>1216</v>
      </c>
      <c r="J52" s="55" t="s">
        <v>1217</v>
      </c>
      <c r="K52" s="53" t="s">
        <v>490</v>
      </c>
      <c r="L52" s="54" t="s">
        <v>1218</v>
      </c>
      <c r="M52" s="32"/>
    </row>
    <row r="53" spans="1:13" x14ac:dyDescent="0.25">
      <c r="A53" s="51">
        <v>49</v>
      </c>
      <c r="B53" s="51" t="s">
        <v>697</v>
      </c>
      <c r="C53" s="52" t="s">
        <v>47</v>
      </c>
      <c r="D53" s="52" t="s">
        <v>17</v>
      </c>
      <c r="E53" s="52" t="s">
        <v>24</v>
      </c>
      <c r="F53" s="52" t="s">
        <v>15</v>
      </c>
      <c r="G53" s="51" t="s">
        <v>1146</v>
      </c>
      <c r="H53" s="51" t="s">
        <v>1214</v>
      </c>
      <c r="I53" s="51" t="s">
        <v>1300</v>
      </c>
      <c r="J53" s="51" t="s">
        <v>1138</v>
      </c>
      <c r="K53" s="53" t="s">
        <v>497</v>
      </c>
      <c r="L53" s="54" t="s">
        <v>1301</v>
      </c>
      <c r="M53" s="32"/>
    </row>
    <row r="54" spans="1:13" x14ac:dyDescent="0.25">
      <c r="A54" s="51">
        <v>50</v>
      </c>
      <c r="B54" s="51" t="s">
        <v>869</v>
      </c>
      <c r="C54" s="52" t="s">
        <v>174</v>
      </c>
      <c r="D54" s="52" t="s">
        <v>17</v>
      </c>
      <c r="E54" s="52" t="s">
        <v>10</v>
      </c>
      <c r="F54" s="52" t="s">
        <v>11</v>
      </c>
      <c r="G54" s="55" t="s">
        <v>1412</v>
      </c>
      <c r="H54" s="55" t="s">
        <v>538</v>
      </c>
      <c r="I54" s="55" t="s">
        <v>440</v>
      </c>
      <c r="J54" s="55" t="s">
        <v>555</v>
      </c>
      <c r="K54" s="53" t="s">
        <v>490</v>
      </c>
      <c r="L54" s="54" t="s">
        <v>1301</v>
      </c>
      <c r="M54" s="32"/>
    </row>
    <row r="55" spans="1:13" x14ac:dyDescent="0.25">
      <c r="A55" s="51">
        <v>51</v>
      </c>
      <c r="B55" s="51" t="s">
        <v>927</v>
      </c>
      <c r="C55" s="52" t="s">
        <v>41</v>
      </c>
      <c r="D55" s="52" t="s">
        <v>87</v>
      </c>
      <c r="E55" s="52" t="s">
        <v>42</v>
      </c>
      <c r="F55" s="52" t="s">
        <v>43</v>
      </c>
      <c r="G55" s="55" t="s">
        <v>669</v>
      </c>
      <c r="H55" s="55" t="s">
        <v>435</v>
      </c>
      <c r="I55" s="55" t="s">
        <v>698</v>
      </c>
      <c r="J55" s="55" t="s">
        <v>859</v>
      </c>
      <c r="K55" s="53" t="s">
        <v>490</v>
      </c>
      <c r="L55" s="54" t="s">
        <v>1435</v>
      </c>
      <c r="M55" s="32"/>
    </row>
    <row r="56" spans="1:13" x14ac:dyDescent="0.25">
      <c r="A56" s="51">
        <v>52</v>
      </c>
      <c r="B56" s="51" t="s">
        <v>795</v>
      </c>
      <c r="C56" s="52" t="s">
        <v>109</v>
      </c>
      <c r="D56" s="52" t="s">
        <v>17</v>
      </c>
      <c r="E56" s="52" t="s">
        <v>110</v>
      </c>
      <c r="F56" s="52" t="s">
        <v>15</v>
      </c>
      <c r="G56" s="55" t="s">
        <v>1228</v>
      </c>
      <c r="H56" s="55" t="s">
        <v>748</v>
      </c>
      <c r="I56" s="55" t="s">
        <v>663</v>
      </c>
      <c r="J56" s="55" t="s">
        <v>439</v>
      </c>
      <c r="K56" s="53" t="s">
        <v>427</v>
      </c>
      <c r="L56" s="54" t="s">
        <v>1368</v>
      </c>
      <c r="M56" s="32"/>
    </row>
    <row r="57" spans="1:13" x14ac:dyDescent="0.25">
      <c r="A57" s="51">
        <v>53</v>
      </c>
      <c r="B57" s="51" t="s">
        <v>924</v>
      </c>
      <c r="C57" s="52" t="s">
        <v>160</v>
      </c>
      <c r="D57" s="52" t="s">
        <v>87</v>
      </c>
      <c r="E57" s="52" t="s">
        <v>161</v>
      </c>
      <c r="F57" s="52" t="s">
        <v>155</v>
      </c>
      <c r="G57" s="51" t="s">
        <v>570</v>
      </c>
      <c r="H57" s="51" t="s">
        <v>1436</v>
      </c>
      <c r="I57" s="51" t="s">
        <v>1437</v>
      </c>
      <c r="J57" s="51" t="s">
        <v>1154</v>
      </c>
      <c r="K57" s="53" t="s">
        <v>427</v>
      </c>
      <c r="L57" s="54" t="s">
        <v>1438</v>
      </c>
      <c r="M57" s="32"/>
    </row>
    <row r="58" spans="1:13" x14ac:dyDescent="0.25">
      <c r="A58" s="51">
        <v>54</v>
      </c>
      <c r="B58" s="51" t="s">
        <v>1140</v>
      </c>
      <c r="C58" s="52" t="s">
        <v>31</v>
      </c>
      <c r="D58" s="52" t="s">
        <v>17</v>
      </c>
      <c r="E58" s="52" t="s">
        <v>405</v>
      </c>
      <c r="F58" s="52" t="s">
        <v>29</v>
      </c>
      <c r="G58" s="51" t="s">
        <v>1141</v>
      </c>
      <c r="H58" s="51" t="s">
        <v>1142</v>
      </c>
      <c r="I58" s="51" t="s">
        <v>669</v>
      </c>
      <c r="J58" s="51" t="s">
        <v>1143</v>
      </c>
      <c r="K58" s="53" t="s">
        <v>490</v>
      </c>
      <c r="L58" s="54" t="s">
        <v>1144</v>
      </c>
      <c r="M58" s="81"/>
    </row>
    <row r="59" spans="1:13" x14ac:dyDescent="0.25">
      <c r="A59" s="51">
        <v>55</v>
      </c>
      <c r="B59" s="51" t="s">
        <v>1302</v>
      </c>
      <c r="C59" s="52" t="s">
        <v>376</v>
      </c>
      <c r="D59" s="52" t="s">
        <v>17</v>
      </c>
      <c r="E59" s="52" t="s">
        <v>377</v>
      </c>
      <c r="F59" s="52" t="s">
        <v>39</v>
      </c>
      <c r="G59" s="55" t="s">
        <v>448</v>
      </c>
      <c r="H59" s="55" t="s">
        <v>797</v>
      </c>
      <c r="I59" s="55" t="s">
        <v>1272</v>
      </c>
      <c r="J59" s="55" t="s">
        <v>854</v>
      </c>
      <c r="K59" s="53" t="s">
        <v>497</v>
      </c>
      <c r="L59" s="54" t="s">
        <v>1303</v>
      </c>
      <c r="M59" s="32"/>
    </row>
    <row r="60" spans="1:13" x14ac:dyDescent="0.25">
      <c r="A60" s="51">
        <v>56</v>
      </c>
      <c r="B60" s="51" t="s">
        <v>1219</v>
      </c>
      <c r="C60" s="52" t="s">
        <v>112</v>
      </c>
      <c r="D60" s="52" t="s">
        <v>17</v>
      </c>
      <c r="E60" s="52" t="s">
        <v>113</v>
      </c>
      <c r="F60" s="52" t="s">
        <v>39</v>
      </c>
      <c r="G60" s="51" t="s">
        <v>1152</v>
      </c>
      <c r="H60" s="51" t="s">
        <v>1220</v>
      </c>
      <c r="I60" s="51" t="s">
        <v>1221</v>
      </c>
      <c r="J60" s="51" t="s">
        <v>1111</v>
      </c>
      <c r="K60" s="53" t="s">
        <v>490</v>
      </c>
      <c r="L60" s="54" t="s">
        <v>1222</v>
      </c>
      <c r="M60" s="32"/>
    </row>
    <row r="61" spans="1:13" x14ac:dyDescent="0.25">
      <c r="A61" s="51">
        <v>57</v>
      </c>
      <c r="B61" s="51" t="s">
        <v>811</v>
      </c>
      <c r="C61" s="52" t="s">
        <v>396</v>
      </c>
      <c r="D61" s="52" t="s">
        <v>79</v>
      </c>
      <c r="E61" s="52" t="s">
        <v>35</v>
      </c>
      <c r="F61" s="52" t="s">
        <v>39</v>
      </c>
      <c r="G61" s="51" t="s">
        <v>1369</v>
      </c>
      <c r="H61" s="51" t="s">
        <v>1370</v>
      </c>
      <c r="I61" s="51" t="s">
        <v>537</v>
      </c>
      <c r="J61" s="51" t="s">
        <v>678</v>
      </c>
      <c r="K61" s="53" t="s">
        <v>490</v>
      </c>
      <c r="L61" s="54" t="s">
        <v>1371</v>
      </c>
      <c r="M61" s="32"/>
    </row>
    <row r="62" spans="1:13" x14ac:dyDescent="0.25">
      <c r="A62" s="51">
        <v>58</v>
      </c>
      <c r="B62" s="51" t="s">
        <v>672</v>
      </c>
      <c r="C62" s="52" t="s">
        <v>48</v>
      </c>
      <c r="D62" s="52" t="s">
        <v>17</v>
      </c>
      <c r="E62" s="52" t="s">
        <v>49</v>
      </c>
      <c r="F62" s="52" t="s">
        <v>39</v>
      </c>
      <c r="G62" s="51" t="s">
        <v>654</v>
      </c>
      <c r="H62" s="51" t="s">
        <v>464</v>
      </c>
      <c r="I62" s="51" t="s">
        <v>668</v>
      </c>
      <c r="J62" s="53" t="s">
        <v>1304</v>
      </c>
      <c r="K62" s="53" t="s">
        <v>427</v>
      </c>
      <c r="L62" s="54" t="s">
        <v>1305</v>
      </c>
      <c r="M62" s="32"/>
    </row>
    <row r="63" spans="1:13" x14ac:dyDescent="0.25">
      <c r="A63" s="51">
        <v>59</v>
      </c>
      <c r="B63" s="51" t="s">
        <v>609</v>
      </c>
      <c r="C63" s="52" t="s">
        <v>134</v>
      </c>
      <c r="D63" s="52" t="s">
        <v>17</v>
      </c>
      <c r="E63" s="52" t="s">
        <v>96</v>
      </c>
      <c r="F63" s="52" t="s">
        <v>135</v>
      </c>
      <c r="G63" s="55" t="s">
        <v>453</v>
      </c>
      <c r="H63" s="55" t="s">
        <v>1223</v>
      </c>
      <c r="I63" s="55" t="s">
        <v>1224</v>
      </c>
      <c r="J63" s="55" t="s">
        <v>780</v>
      </c>
      <c r="K63" s="53" t="s">
        <v>427</v>
      </c>
      <c r="L63" s="54" t="s">
        <v>1225</v>
      </c>
      <c r="M63" s="32"/>
    </row>
    <row r="64" spans="1:13" x14ac:dyDescent="0.25">
      <c r="A64" s="51">
        <v>60</v>
      </c>
      <c r="B64" s="51" t="s">
        <v>1372</v>
      </c>
      <c r="C64" s="52" t="s">
        <v>261</v>
      </c>
      <c r="D64" s="52" t="s">
        <v>17</v>
      </c>
      <c r="E64" s="52" t="s">
        <v>35</v>
      </c>
      <c r="F64" s="52" t="s">
        <v>128</v>
      </c>
      <c r="G64" s="55" t="s">
        <v>1373</v>
      </c>
      <c r="H64" s="55" t="s">
        <v>1374</v>
      </c>
      <c r="I64" s="55" t="s">
        <v>750</v>
      </c>
      <c r="J64" s="55" t="s">
        <v>670</v>
      </c>
      <c r="K64" s="53" t="s">
        <v>497</v>
      </c>
      <c r="L64" s="54" t="s">
        <v>1375</v>
      </c>
      <c r="M64" s="32"/>
    </row>
    <row r="65" spans="1:13" x14ac:dyDescent="0.25">
      <c r="A65" s="51">
        <v>61</v>
      </c>
      <c r="B65" s="51" t="s">
        <v>474</v>
      </c>
      <c r="C65" s="52" t="s">
        <v>1070</v>
      </c>
      <c r="D65" s="52" t="s">
        <v>17</v>
      </c>
      <c r="E65" s="52" t="s">
        <v>240</v>
      </c>
      <c r="F65" s="52" t="s">
        <v>7</v>
      </c>
      <c r="G65" s="55" t="s">
        <v>1145</v>
      </c>
      <c r="H65" s="53" t="s">
        <v>1146</v>
      </c>
      <c r="I65" s="55" t="s">
        <v>768</v>
      </c>
      <c r="J65" s="55" t="s">
        <v>1147</v>
      </c>
      <c r="K65" s="53" t="s">
        <v>427</v>
      </c>
      <c r="L65" s="54" t="s">
        <v>1148</v>
      </c>
      <c r="M65" s="81"/>
    </row>
    <row r="66" spans="1:13" x14ac:dyDescent="0.25">
      <c r="A66" s="51">
        <v>62</v>
      </c>
      <c r="B66" s="51" t="s">
        <v>1376</v>
      </c>
      <c r="C66" s="52" t="s">
        <v>1099</v>
      </c>
      <c r="D66" s="52" t="s">
        <v>17</v>
      </c>
      <c r="E66" s="52" t="s">
        <v>66</v>
      </c>
      <c r="F66" s="52" t="s">
        <v>218</v>
      </c>
      <c r="G66" s="51" t="s">
        <v>1048</v>
      </c>
      <c r="H66" s="51" t="s">
        <v>1298</v>
      </c>
      <c r="I66" s="51" t="s">
        <v>1206</v>
      </c>
      <c r="J66" s="51" t="s">
        <v>1223</v>
      </c>
      <c r="K66" s="53" t="s">
        <v>427</v>
      </c>
      <c r="L66" s="54" t="s">
        <v>1377</v>
      </c>
      <c r="M66" s="32"/>
    </row>
    <row r="67" spans="1:13" x14ac:dyDescent="0.25">
      <c r="A67" s="51">
        <v>63</v>
      </c>
      <c r="B67" s="51" t="s">
        <v>468</v>
      </c>
      <c r="C67" s="52" t="s">
        <v>413</v>
      </c>
      <c r="D67" s="52" t="s">
        <v>17</v>
      </c>
      <c r="E67" s="52" t="s">
        <v>110</v>
      </c>
      <c r="F67" s="52" t="s">
        <v>63</v>
      </c>
      <c r="G67" s="51" t="s">
        <v>1149</v>
      </c>
      <c r="H67" s="51" t="s">
        <v>486</v>
      </c>
      <c r="I67" s="51" t="s">
        <v>859</v>
      </c>
      <c r="J67" s="51" t="s">
        <v>669</v>
      </c>
      <c r="K67" s="53" t="s">
        <v>490</v>
      </c>
      <c r="L67" s="54" t="s">
        <v>1150</v>
      </c>
      <c r="M67" s="32"/>
    </row>
    <row r="68" spans="1:13" x14ac:dyDescent="0.25">
      <c r="A68" s="51">
        <v>64</v>
      </c>
      <c r="B68" s="51" t="s">
        <v>485</v>
      </c>
      <c r="C68" s="52" t="s">
        <v>88</v>
      </c>
      <c r="D68" s="52" t="s">
        <v>17</v>
      </c>
      <c r="E68" s="52" t="s">
        <v>89</v>
      </c>
      <c r="F68" s="52" t="s">
        <v>90</v>
      </c>
      <c r="G68" s="55" t="s">
        <v>1151</v>
      </c>
      <c r="H68" s="55" t="s">
        <v>1152</v>
      </c>
      <c r="I68" s="55" t="s">
        <v>1153</v>
      </c>
      <c r="J68" s="55" t="s">
        <v>1154</v>
      </c>
      <c r="K68" s="53" t="s">
        <v>490</v>
      </c>
      <c r="L68" s="54" t="s">
        <v>1155</v>
      </c>
      <c r="M68" s="32"/>
    </row>
    <row r="69" spans="1:13" x14ac:dyDescent="0.25">
      <c r="A69" s="51">
        <v>65</v>
      </c>
      <c r="B69" s="51" t="s">
        <v>620</v>
      </c>
      <c r="C69" s="52" t="s">
        <v>295</v>
      </c>
      <c r="D69" s="52" t="s">
        <v>17</v>
      </c>
      <c r="E69" s="52" t="s">
        <v>296</v>
      </c>
      <c r="F69" s="52" t="s">
        <v>297</v>
      </c>
      <c r="G69" s="51" t="s">
        <v>1165</v>
      </c>
      <c r="H69" s="51" t="s">
        <v>599</v>
      </c>
      <c r="I69" s="51" t="s">
        <v>447</v>
      </c>
      <c r="J69" s="51" t="s">
        <v>1226</v>
      </c>
      <c r="K69" s="53" t="s">
        <v>427</v>
      </c>
      <c r="L69" s="54" t="s">
        <v>1227</v>
      </c>
      <c r="M69" s="32"/>
    </row>
    <row r="70" spans="1:13" x14ac:dyDescent="0.25">
      <c r="A70" s="51">
        <v>66</v>
      </c>
      <c r="B70" s="51" t="s">
        <v>702</v>
      </c>
      <c r="C70" s="52" t="s">
        <v>407</v>
      </c>
      <c r="D70" s="52" t="s">
        <v>17</v>
      </c>
      <c r="E70" s="52" t="s">
        <v>58</v>
      </c>
      <c r="F70" s="52" t="s">
        <v>128</v>
      </c>
      <c r="G70" s="51" t="s">
        <v>1413</v>
      </c>
      <c r="H70" s="51" t="s">
        <v>440</v>
      </c>
      <c r="I70" s="51" t="s">
        <v>1414</v>
      </c>
      <c r="J70" s="51" t="s">
        <v>1415</v>
      </c>
      <c r="K70" s="53" t="s">
        <v>740</v>
      </c>
      <c r="L70" s="54" t="s">
        <v>567</v>
      </c>
      <c r="M70" s="32"/>
    </row>
    <row r="71" spans="1:13" x14ac:dyDescent="0.25">
      <c r="A71" s="51">
        <v>67</v>
      </c>
      <c r="B71" s="51" t="s">
        <v>712</v>
      </c>
      <c r="C71" s="52" t="s">
        <v>245</v>
      </c>
      <c r="D71" s="52" t="s">
        <v>17</v>
      </c>
      <c r="E71" s="52" t="s">
        <v>246</v>
      </c>
      <c r="F71" s="52" t="s">
        <v>200</v>
      </c>
      <c r="G71" s="55" t="s">
        <v>806</v>
      </c>
      <c r="H71" s="55" t="s">
        <v>705</v>
      </c>
      <c r="I71" s="55" t="s">
        <v>854</v>
      </c>
      <c r="J71" s="55" t="s">
        <v>442</v>
      </c>
      <c r="K71" s="53" t="s">
        <v>427</v>
      </c>
      <c r="L71" s="54" t="s">
        <v>1306</v>
      </c>
      <c r="M71" s="32"/>
    </row>
    <row r="72" spans="1:13" x14ac:dyDescent="0.25">
      <c r="A72" s="51">
        <v>68</v>
      </c>
      <c r="B72" s="51" t="s">
        <v>805</v>
      </c>
      <c r="C72" s="52" t="s">
        <v>259</v>
      </c>
      <c r="D72" s="52" t="s">
        <v>17</v>
      </c>
      <c r="E72" s="52" t="s">
        <v>260</v>
      </c>
      <c r="F72" s="52" t="s">
        <v>128</v>
      </c>
      <c r="G72" s="55" t="s">
        <v>1378</v>
      </c>
      <c r="H72" s="55" t="s">
        <v>550</v>
      </c>
      <c r="I72" s="55" t="s">
        <v>459</v>
      </c>
      <c r="J72" s="55" t="s">
        <v>1206</v>
      </c>
      <c r="K72" s="53" t="s">
        <v>427</v>
      </c>
      <c r="L72" s="54" t="s">
        <v>1379</v>
      </c>
      <c r="M72" s="32"/>
    </row>
    <row r="73" spans="1:13" x14ac:dyDescent="0.25">
      <c r="A73" s="51">
        <v>69</v>
      </c>
      <c r="B73" s="51" t="s">
        <v>738</v>
      </c>
      <c r="C73" s="52" t="s">
        <v>370</v>
      </c>
      <c r="D73" s="52" t="s">
        <v>17</v>
      </c>
      <c r="E73" s="52" t="s">
        <v>24</v>
      </c>
      <c r="F73" s="52" t="s">
        <v>68</v>
      </c>
      <c r="G73" s="51" t="s">
        <v>616</v>
      </c>
      <c r="H73" s="51" t="s">
        <v>1307</v>
      </c>
      <c r="I73" s="51" t="s">
        <v>1308</v>
      </c>
      <c r="J73" s="51" t="s">
        <v>749</v>
      </c>
      <c r="K73" s="53" t="s">
        <v>497</v>
      </c>
      <c r="L73" s="54" t="s">
        <v>1309</v>
      </c>
      <c r="M73" s="32"/>
    </row>
    <row r="74" spans="1:13" x14ac:dyDescent="0.25">
      <c r="A74" s="51">
        <v>70</v>
      </c>
      <c r="B74" s="51" t="s">
        <v>1310</v>
      </c>
      <c r="C74" s="52" t="s">
        <v>325</v>
      </c>
      <c r="D74" s="52" t="s">
        <v>17</v>
      </c>
      <c r="E74" s="52" t="s">
        <v>167</v>
      </c>
      <c r="F74" s="52" t="s">
        <v>15</v>
      </c>
      <c r="G74" s="55" t="s">
        <v>487</v>
      </c>
      <c r="H74" s="55" t="s">
        <v>458</v>
      </c>
      <c r="I74" s="55" t="s">
        <v>1311</v>
      </c>
      <c r="J74" s="53" t="s">
        <v>1304</v>
      </c>
      <c r="K74" s="53" t="s">
        <v>427</v>
      </c>
      <c r="L74" s="54" t="s">
        <v>1312</v>
      </c>
      <c r="M74" s="32"/>
    </row>
    <row r="75" spans="1:13" x14ac:dyDescent="0.25">
      <c r="A75" s="51">
        <v>71</v>
      </c>
      <c r="B75" s="51" t="s">
        <v>1380</v>
      </c>
      <c r="C75" s="52" t="s">
        <v>1089</v>
      </c>
      <c r="D75" s="52" t="s">
        <v>17</v>
      </c>
      <c r="E75" s="52" t="s">
        <v>141</v>
      </c>
      <c r="F75" s="52" t="s">
        <v>1090</v>
      </c>
      <c r="G75" s="51" t="s">
        <v>1381</v>
      </c>
      <c r="H75" s="51" t="s">
        <v>554</v>
      </c>
      <c r="I75" s="51" t="s">
        <v>470</v>
      </c>
      <c r="J75" s="51" t="s">
        <v>1152</v>
      </c>
      <c r="K75" s="53" t="s">
        <v>427</v>
      </c>
      <c r="L75" s="54" t="s">
        <v>1382</v>
      </c>
      <c r="M75" s="32"/>
    </row>
    <row r="76" spans="1:13" x14ac:dyDescent="0.25">
      <c r="A76" s="51">
        <v>72</v>
      </c>
      <c r="B76" s="51" t="s">
        <v>1416</v>
      </c>
      <c r="C76" s="52" t="s">
        <v>153</v>
      </c>
      <c r="D76" s="52" t="s">
        <v>17</v>
      </c>
      <c r="E76" s="52" t="s">
        <v>154</v>
      </c>
      <c r="F76" s="52" t="s">
        <v>155</v>
      </c>
      <c r="G76" s="55" t="s">
        <v>1128</v>
      </c>
      <c r="H76" s="55" t="s">
        <v>881</v>
      </c>
      <c r="I76" s="55" t="s">
        <v>581</v>
      </c>
      <c r="J76" s="55" t="s">
        <v>1417</v>
      </c>
      <c r="K76" s="53" t="s">
        <v>740</v>
      </c>
      <c r="L76" s="54" t="s">
        <v>1418</v>
      </c>
      <c r="M76" s="32"/>
    </row>
    <row r="77" spans="1:13" x14ac:dyDescent="0.25">
      <c r="A77" s="51">
        <v>73</v>
      </c>
      <c r="B77" s="51" t="s">
        <v>873</v>
      </c>
      <c r="C77" s="52" t="s">
        <v>330</v>
      </c>
      <c r="D77" s="52" t="s">
        <v>17</v>
      </c>
      <c r="E77" s="52" t="s">
        <v>1078</v>
      </c>
      <c r="F77" s="52" t="s">
        <v>1088</v>
      </c>
      <c r="G77" s="55" t="s">
        <v>1228</v>
      </c>
      <c r="H77" s="55" t="s">
        <v>1229</v>
      </c>
      <c r="I77" s="55" t="s">
        <v>1230</v>
      </c>
      <c r="J77" s="55" t="s">
        <v>780</v>
      </c>
      <c r="K77" s="53" t="s">
        <v>427</v>
      </c>
      <c r="L77" s="54" t="s">
        <v>1231</v>
      </c>
      <c r="M77" s="32"/>
    </row>
    <row r="78" spans="1:13" x14ac:dyDescent="0.25">
      <c r="A78" s="51">
        <v>74</v>
      </c>
      <c r="B78" s="51" t="s">
        <v>1439</v>
      </c>
      <c r="C78" s="52" t="s">
        <v>1106</v>
      </c>
      <c r="D78" s="52" t="s">
        <v>17</v>
      </c>
      <c r="E78" s="52" t="s">
        <v>161</v>
      </c>
      <c r="F78" s="52" t="s">
        <v>1107</v>
      </c>
      <c r="G78" s="55" t="s">
        <v>463</v>
      </c>
      <c r="H78" s="55" t="s">
        <v>1440</v>
      </c>
      <c r="I78" s="55" t="s">
        <v>1441</v>
      </c>
      <c r="J78" s="55" t="s">
        <v>487</v>
      </c>
      <c r="K78" s="53" t="s">
        <v>497</v>
      </c>
      <c r="L78" s="54" t="s">
        <v>1442</v>
      </c>
      <c r="M78" s="32"/>
    </row>
    <row r="79" spans="1:13" x14ac:dyDescent="0.25">
      <c r="A79" s="51">
        <v>75</v>
      </c>
      <c r="B79" s="51" t="s">
        <v>825</v>
      </c>
      <c r="C79" s="52" t="s">
        <v>281</v>
      </c>
      <c r="D79" s="52" t="s">
        <v>17</v>
      </c>
      <c r="E79" s="52" t="s">
        <v>26</v>
      </c>
      <c r="F79" s="52" t="s">
        <v>128</v>
      </c>
      <c r="G79" s="55" t="s">
        <v>1383</v>
      </c>
      <c r="H79" s="55" t="s">
        <v>1215</v>
      </c>
      <c r="I79" s="55" t="s">
        <v>562</v>
      </c>
      <c r="J79" s="55" t="s">
        <v>487</v>
      </c>
      <c r="K79" s="53" t="s">
        <v>427</v>
      </c>
      <c r="L79" s="54" t="s">
        <v>1384</v>
      </c>
      <c r="M79" s="32"/>
    </row>
    <row r="80" spans="1:13" x14ac:dyDescent="0.25">
      <c r="A80" s="51">
        <v>76</v>
      </c>
      <c r="B80" s="51" t="s">
        <v>1313</v>
      </c>
      <c r="C80" s="52" t="s">
        <v>1087</v>
      </c>
      <c r="D80" s="52" t="s">
        <v>17</v>
      </c>
      <c r="E80" s="52" t="s">
        <v>1083</v>
      </c>
      <c r="F80" s="52" t="s">
        <v>208</v>
      </c>
      <c r="G80" s="51" t="s">
        <v>709</v>
      </c>
      <c r="H80" s="51" t="s">
        <v>1314</v>
      </c>
      <c r="I80" s="51" t="s">
        <v>867</v>
      </c>
      <c r="J80" s="51" t="s">
        <v>1315</v>
      </c>
      <c r="K80" s="53" t="s">
        <v>427</v>
      </c>
      <c r="L80" s="54" t="s">
        <v>1316</v>
      </c>
      <c r="M80" s="32"/>
    </row>
    <row r="81" spans="1:13" x14ac:dyDescent="0.25">
      <c r="A81" s="51">
        <v>77</v>
      </c>
      <c r="B81" s="51" t="s">
        <v>722</v>
      </c>
      <c r="C81" s="52" t="s">
        <v>392</v>
      </c>
      <c r="D81" s="52" t="s">
        <v>17</v>
      </c>
      <c r="E81" s="52" t="s">
        <v>393</v>
      </c>
      <c r="F81" s="52" t="s">
        <v>7</v>
      </c>
      <c r="G81" s="55" t="s">
        <v>1317</v>
      </c>
      <c r="H81" s="55" t="s">
        <v>612</v>
      </c>
      <c r="I81" s="55" t="s">
        <v>1203</v>
      </c>
      <c r="J81" s="55" t="s">
        <v>1318</v>
      </c>
      <c r="K81" s="53" t="s">
        <v>497</v>
      </c>
      <c r="L81" s="54" t="s">
        <v>461</v>
      </c>
      <c r="M81" s="32"/>
    </row>
    <row r="82" spans="1:13" x14ac:dyDescent="0.25">
      <c r="A82" s="51">
        <v>78</v>
      </c>
      <c r="B82" s="51" t="s">
        <v>1385</v>
      </c>
      <c r="C82" s="52" t="s">
        <v>1091</v>
      </c>
      <c r="D82" s="52" t="s">
        <v>17</v>
      </c>
      <c r="E82" s="52" t="s">
        <v>35</v>
      </c>
      <c r="F82" s="52" t="s">
        <v>218</v>
      </c>
      <c r="G82" s="51" t="s">
        <v>1386</v>
      </c>
      <c r="H82" s="51" t="s">
        <v>1190</v>
      </c>
      <c r="I82" s="51" t="s">
        <v>1387</v>
      </c>
      <c r="J82" s="51" t="s">
        <v>1388</v>
      </c>
      <c r="K82" s="53" t="s">
        <v>1389</v>
      </c>
      <c r="L82" s="54" t="s">
        <v>1390</v>
      </c>
      <c r="M82" s="32"/>
    </row>
    <row r="83" spans="1:13" x14ac:dyDescent="0.25">
      <c r="A83" s="51">
        <v>79</v>
      </c>
      <c r="B83" s="51" t="s">
        <v>492</v>
      </c>
      <c r="C83" s="52" t="s">
        <v>120</v>
      </c>
      <c r="D83" s="52" t="s">
        <v>17</v>
      </c>
      <c r="E83" s="52" t="s">
        <v>110</v>
      </c>
      <c r="F83" s="52" t="s">
        <v>39</v>
      </c>
      <c r="G83" s="51" t="s">
        <v>908</v>
      </c>
      <c r="H83" s="51" t="s">
        <v>1156</v>
      </c>
      <c r="I83" s="51" t="s">
        <v>1157</v>
      </c>
      <c r="J83" s="51" t="s">
        <v>584</v>
      </c>
      <c r="K83" s="53" t="s">
        <v>1158</v>
      </c>
      <c r="L83" s="54" t="s">
        <v>1159</v>
      </c>
      <c r="M83" s="32"/>
    </row>
    <row r="84" spans="1:13" x14ac:dyDescent="0.25">
      <c r="A84" s="51">
        <v>80</v>
      </c>
      <c r="B84" s="51" t="s">
        <v>1232</v>
      </c>
      <c r="C84" s="52" t="s">
        <v>1102</v>
      </c>
      <c r="D84" s="52" t="s">
        <v>17</v>
      </c>
      <c r="E84" s="52" t="s">
        <v>1103</v>
      </c>
      <c r="F84" s="52" t="s">
        <v>1104</v>
      </c>
      <c r="G84" s="51" t="s">
        <v>1233</v>
      </c>
      <c r="H84" s="51" t="s">
        <v>1234</v>
      </c>
      <c r="I84" s="51" t="s">
        <v>476</v>
      </c>
      <c r="J84" s="51" t="s">
        <v>1206</v>
      </c>
      <c r="K84" s="53" t="s">
        <v>427</v>
      </c>
      <c r="L84" s="54" t="s">
        <v>1235</v>
      </c>
      <c r="M84" s="32"/>
    </row>
    <row r="85" spans="1:13" x14ac:dyDescent="0.25">
      <c r="A85" s="51">
        <v>81</v>
      </c>
      <c r="B85" s="51" t="s">
        <v>1319</v>
      </c>
      <c r="C85" s="52" t="s">
        <v>111</v>
      </c>
      <c r="D85" s="52" t="s">
        <v>87</v>
      </c>
      <c r="E85" s="52" t="s">
        <v>80</v>
      </c>
      <c r="F85" s="52" t="s">
        <v>15</v>
      </c>
      <c r="G85" s="51" t="s">
        <v>623</v>
      </c>
      <c r="H85" s="51" t="s">
        <v>627</v>
      </c>
      <c r="I85" s="51" t="s">
        <v>1320</v>
      </c>
      <c r="J85" s="51" t="s">
        <v>1321</v>
      </c>
      <c r="K85" s="53" t="s">
        <v>427</v>
      </c>
      <c r="L85" s="54" t="s">
        <v>1322</v>
      </c>
      <c r="M85" s="32"/>
    </row>
    <row r="86" spans="1:13" x14ac:dyDescent="0.25">
      <c r="A86" s="51">
        <v>82</v>
      </c>
      <c r="B86" s="51" t="s">
        <v>1160</v>
      </c>
      <c r="C86" s="52" t="s">
        <v>1080</v>
      </c>
      <c r="D86" s="52" t="s">
        <v>17</v>
      </c>
      <c r="E86" s="52" t="s">
        <v>1081</v>
      </c>
      <c r="F86" s="52" t="s">
        <v>1082</v>
      </c>
      <c r="G86" s="55" t="s">
        <v>1161</v>
      </c>
      <c r="H86" s="55" t="s">
        <v>807</v>
      </c>
      <c r="I86" s="55" t="s">
        <v>675</v>
      </c>
      <c r="J86" s="55" t="s">
        <v>503</v>
      </c>
      <c r="K86" s="53" t="s">
        <v>427</v>
      </c>
      <c r="L86" s="54" t="s">
        <v>1162</v>
      </c>
      <c r="M86" s="32"/>
    </row>
    <row r="87" spans="1:13" x14ac:dyDescent="0.25">
      <c r="A87" s="51">
        <v>83</v>
      </c>
      <c r="B87" s="51" t="s">
        <v>1163</v>
      </c>
      <c r="C87" s="52" t="s">
        <v>1105</v>
      </c>
      <c r="D87" s="52" t="s">
        <v>17</v>
      </c>
      <c r="E87" s="52" t="s">
        <v>151</v>
      </c>
      <c r="F87" s="52" t="s">
        <v>128</v>
      </c>
      <c r="G87" s="51" t="s">
        <v>1164</v>
      </c>
      <c r="H87" s="51" t="s">
        <v>718</v>
      </c>
      <c r="I87" s="51" t="s">
        <v>1165</v>
      </c>
      <c r="J87" s="51" t="s">
        <v>622</v>
      </c>
      <c r="K87" s="53" t="s">
        <v>490</v>
      </c>
      <c r="L87" s="54" t="s">
        <v>1166</v>
      </c>
      <c r="M87" s="32"/>
    </row>
    <row r="88" spans="1:13" x14ac:dyDescent="0.25">
      <c r="A88" s="51">
        <v>84</v>
      </c>
      <c r="B88" s="51" t="s">
        <v>1391</v>
      </c>
      <c r="C88" s="52" t="s">
        <v>332</v>
      </c>
      <c r="D88" s="52" t="s">
        <v>17</v>
      </c>
      <c r="E88" s="52" t="s">
        <v>299</v>
      </c>
      <c r="F88" s="52" t="s">
        <v>333</v>
      </c>
      <c r="G88" s="55" t="s">
        <v>1392</v>
      </c>
      <c r="H88" s="55" t="s">
        <v>704</v>
      </c>
      <c r="I88" s="55" t="s">
        <v>1393</v>
      </c>
      <c r="J88" s="55" t="s">
        <v>513</v>
      </c>
      <c r="K88" s="53" t="s">
        <v>427</v>
      </c>
      <c r="L88" s="54" t="s">
        <v>1394</v>
      </c>
      <c r="M88" s="32"/>
    </row>
    <row r="89" spans="1:13" x14ac:dyDescent="0.25">
      <c r="A89" s="51">
        <v>85</v>
      </c>
      <c r="B89" s="51" t="s">
        <v>902</v>
      </c>
      <c r="C89" s="52" t="s">
        <v>142</v>
      </c>
      <c r="D89" s="52" t="s">
        <v>17</v>
      </c>
      <c r="E89" s="52" t="s">
        <v>143</v>
      </c>
      <c r="F89" s="52" t="s">
        <v>144</v>
      </c>
      <c r="G89" s="51" t="s">
        <v>1419</v>
      </c>
      <c r="H89" s="51" t="s">
        <v>471</v>
      </c>
      <c r="I89" s="51" t="s">
        <v>1420</v>
      </c>
      <c r="J89" s="51" t="s">
        <v>718</v>
      </c>
      <c r="K89" s="53" t="s">
        <v>490</v>
      </c>
      <c r="L89" s="54" t="s">
        <v>1421</v>
      </c>
      <c r="M89" s="32"/>
    </row>
    <row r="90" spans="1:13" x14ac:dyDescent="0.25">
      <c r="A90" s="51">
        <v>86</v>
      </c>
      <c r="B90" s="51" t="s">
        <v>1323</v>
      </c>
      <c r="C90" s="52" t="s">
        <v>304</v>
      </c>
      <c r="D90" s="52" t="s">
        <v>17</v>
      </c>
      <c r="E90" s="52" t="s">
        <v>305</v>
      </c>
      <c r="F90" s="52" t="s">
        <v>218</v>
      </c>
      <c r="G90" s="55" t="s">
        <v>813</v>
      </c>
      <c r="H90" s="55" t="s">
        <v>1324</v>
      </c>
      <c r="I90" s="55" t="s">
        <v>698</v>
      </c>
      <c r="J90" s="55" t="s">
        <v>1325</v>
      </c>
      <c r="K90" s="53" t="s">
        <v>497</v>
      </c>
      <c r="L90" s="54" t="s">
        <v>1326</v>
      </c>
      <c r="M90" s="32"/>
    </row>
    <row r="91" spans="1:13" x14ac:dyDescent="0.25">
      <c r="A91" s="51">
        <v>87</v>
      </c>
      <c r="B91" s="51" t="s">
        <v>1327</v>
      </c>
      <c r="C91" s="52" t="s">
        <v>1093</v>
      </c>
      <c r="D91" s="52" t="s">
        <v>17</v>
      </c>
      <c r="E91" s="52" t="s">
        <v>24</v>
      </c>
      <c r="F91" s="52" t="s">
        <v>128</v>
      </c>
      <c r="G91" s="51" t="s">
        <v>1328</v>
      </c>
      <c r="H91" s="51" t="s">
        <v>1329</v>
      </c>
      <c r="I91" s="51" t="s">
        <v>782</v>
      </c>
      <c r="J91" s="51" t="s">
        <v>1330</v>
      </c>
      <c r="K91" s="53" t="s">
        <v>427</v>
      </c>
      <c r="L91" s="54" t="s">
        <v>1331</v>
      </c>
      <c r="M91" s="32"/>
    </row>
    <row r="92" spans="1:13" x14ac:dyDescent="0.25">
      <c r="A92" s="51">
        <v>88</v>
      </c>
      <c r="B92" s="51" t="s">
        <v>1332</v>
      </c>
      <c r="C92" s="52" t="s">
        <v>145</v>
      </c>
      <c r="D92" s="52" t="s">
        <v>87</v>
      </c>
      <c r="E92" s="52" t="s">
        <v>66</v>
      </c>
      <c r="F92" s="52" t="s">
        <v>146</v>
      </c>
      <c r="G92" s="55" t="s">
        <v>1333</v>
      </c>
      <c r="H92" s="55" t="s">
        <v>1334</v>
      </c>
      <c r="I92" s="55" t="s">
        <v>1335</v>
      </c>
      <c r="J92" s="55" t="s">
        <v>935</v>
      </c>
      <c r="K92" s="53" t="s">
        <v>427</v>
      </c>
      <c r="L92" s="54" t="s">
        <v>1336</v>
      </c>
      <c r="M92" s="32"/>
    </row>
    <row r="93" spans="1:13" x14ac:dyDescent="0.25">
      <c r="A93" s="51">
        <v>89</v>
      </c>
      <c r="B93" s="51" t="s">
        <v>1337</v>
      </c>
      <c r="C93" s="52" t="s">
        <v>1108</v>
      </c>
      <c r="D93" s="52" t="s">
        <v>17</v>
      </c>
      <c r="E93" s="52" t="s">
        <v>24</v>
      </c>
      <c r="F93" s="52" t="s">
        <v>68</v>
      </c>
      <c r="G93" s="51" t="s">
        <v>507</v>
      </c>
      <c r="H93" s="51" t="s">
        <v>1338</v>
      </c>
      <c r="I93" s="51" t="s">
        <v>1339</v>
      </c>
      <c r="J93" s="51" t="s">
        <v>610</v>
      </c>
      <c r="K93" s="53" t="s">
        <v>427</v>
      </c>
      <c r="L93" s="54" t="s">
        <v>1340</v>
      </c>
      <c r="M93" s="32"/>
    </row>
    <row r="94" spans="1:13" x14ac:dyDescent="0.25">
      <c r="A94" s="51">
        <v>90</v>
      </c>
      <c r="B94" s="51" t="s">
        <v>1236</v>
      </c>
      <c r="C94" s="52" t="s">
        <v>123</v>
      </c>
      <c r="D94" s="52" t="s">
        <v>17</v>
      </c>
      <c r="E94" s="52" t="s">
        <v>124</v>
      </c>
      <c r="F94" s="52" t="s">
        <v>287</v>
      </c>
      <c r="G94" s="55" t="s">
        <v>871</v>
      </c>
      <c r="H94" s="55" t="s">
        <v>1167</v>
      </c>
      <c r="I94" s="55" t="s">
        <v>1237</v>
      </c>
      <c r="J94" s="55" t="s">
        <v>1151</v>
      </c>
      <c r="K94" s="53" t="s">
        <v>427</v>
      </c>
      <c r="L94" s="54" t="s">
        <v>608</v>
      </c>
      <c r="M94" s="32"/>
    </row>
    <row r="95" spans="1:13" x14ac:dyDescent="0.25">
      <c r="A95" s="51">
        <v>91</v>
      </c>
      <c r="B95" s="51" t="s">
        <v>1238</v>
      </c>
      <c r="C95" s="52" t="s">
        <v>1100</v>
      </c>
      <c r="D95" s="52" t="s">
        <v>17</v>
      </c>
      <c r="E95" s="52" t="s">
        <v>243</v>
      </c>
      <c r="F95" s="52" t="s">
        <v>129</v>
      </c>
      <c r="G95" s="51" t="s">
        <v>525</v>
      </c>
      <c r="H95" s="51" t="s">
        <v>831</v>
      </c>
      <c r="I95" s="51" t="s">
        <v>1239</v>
      </c>
      <c r="J95" s="51" t="s">
        <v>1240</v>
      </c>
      <c r="K95" s="53" t="s">
        <v>427</v>
      </c>
      <c r="L95" s="54" t="s">
        <v>1241</v>
      </c>
      <c r="M95" s="32"/>
    </row>
    <row r="96" spans="1:13" x14ac:dyDescent="0.25">
      <c r="A96" s="51">
        <v>92</v>
      </c>
      <c r="B96" s="51" t="s">
        <v>891</v>
      </c>
      <c r="C96" s="52" t="s">
        <v>381</v>
      </c>
      <c r="D96" s="52" t="s">
        <v>17</v>
      </c>
      <c r="E96" s="52" t="s">
        <v>382</v>
      </c>
      <c r="F96" s="52" t="s">
        <v>383</v>
      </c>
      <c r="G96" s="55" t="s">
        <v>1422</v>
      </c>
      <c r="H96" s="55" t="s">
        <v>935</v>
      </c>
      <c r="I96" s="55" t="s">
        <v>611</v>
      </c>
      <c r="J96" s="55" t="s">
        <v>629</v>
      </c>
      <c r="K96" s="53" t="s">
        <v>1158</v>
      </c>
      <c r="L96" s="54" t="s">
        <v>1423</v>
      </c>
      <c r="M96" s="32"/>
    </row>
    <row r="97" spans="1:13" x14ac:dyDescent="0.25">
      <c r="A97" s="51">
        <v>93</v>
      </c>
      <c r="B97" s="51" t="s">
        <v>1341</v>
      </c>
      <c r="C97" s="52" t="s">
        <v>1079</v>
      </c>
      <c r="D97" s="52" t="s">
        <v>17</v>
      </c>
      <c r="E97" s="52" t="s">
        <v>170</v>
      </c>
      <c r="F97" s="52" t="s">
        <v>155</v>
      </c>
      <c r="G97" s="55" t="s">
        <v>725</v>
      </c>
      <c r="H97" s="55" t="s">
        <v>1342</v>
      </c>
      <c r="I97" s="55" t="s">
        <v>1307</v>
      </c>
      <c r="J97" s="55" t="s">
        <v>793</v>
      </c>
      <c r="K97" s="53" t="s">
        <v>490</v>
      </c>
      <c r="L97" s="54" t="s">
        <v>1343</v>
      </c>
      <c r="M97" s="32"/>
    </row>
    <row r="98" spans="1:13" x14ac:dyDescent="0.25">
      <c r="A98" s="51">
        <v>94</v>
      </c>
      <c r="B98" s="51" t="s">
        <v>1242</v>
      </c>
      <c r="C98" s="52" t="s">
        <v>1094</v>
      </c>
      <c r="D98" s="52" t="s">
        <v>17</v>
      </c>
      <c r="E98" s="52" t="s">
        <v>1095</v>
      </c>
      <c r="F98" s="52" t="s">
        <v>146</v>
      </c>
      <c r="G98" s="55" t="s">
        <v>507</v>
      </c>
      <c r="H98" s="55" t="s">
        <v>1243</v>
      </c>
      <c r="I98" s="55" t="s">
        <v>1244</v>
      </c>
      <c r="J98" s="55" t="s">
        <v>797</v>
      </c>
      <c r="K98" s="53" t="s">
        <v>490</v>
      </c>
      <c r="L98" s="54" t="s">
        <v>721</v>
      </c>
      <c r="M98" s="32"/>
    </row>
    <row r="99" spans="1:13" x14ac:dyDescent="0.25">
      <c r="A99" s="51">
        <v>95</v>
      </c>
      <c r="B99" s="51" t="s">
        <v>499</v>
      </c>
      <c r="C99" s="52" t="s">
        <v>309</v>
      </c>
      <c r="D99" s="52" t="s">
        <v>87</v>
      </c>
      <c r="E99" s="52" t="s">
        <v>110</v>
      </c>
      <c r="F99" s="52" t="s">
        <v>105</v>
      </c>
      <c r="G99" s="55" t="s">
        <v>613</v>
      </c>
      <c r="H99" s="55" t="s">
        <v>1167</v>
      </c>
      <c r="I99" s="55" t="s">
        <v>1168</v>
      </c>
      <c r="J99" s="55" t="s">
        <v>483</v>
      </c>
      <c r="K99" s="53" t="s">
        <v>1158</v>
      </c>
      <c r="L99" s="54" t="s">
        <v>1169</v>
      </c>
      <c r="M99" s="32"/>
    </row>
    <row r="100" spans="1:13" x14ac:dyDescent="0.25">
      <c r="A100" s="51">
        <v>96</v>
      </c>
      <c r="B100" s="51" t="s">
        <v>1245</v>
      </c>
      <c r="C100" s="52" t="s">
        <v>1084</v>
      </c>
      <c r="D100" s="52" t="s">
        <v>17</v>
      </c>
      <c r="E100" s="52" t="s">
        <v>44</v>
      </c>
      <c r="F100" s="52" t="s">
        <v>39</v>
      </c>
      <c r="G100" s="51" t="s">
        <v>616</v>
      </c>
      <c r="H100" s="51" t="s">
        <v>842</v>
      </c>
      <c r="I100" s="53" t="s">
        <v>876</v>
      </c>
      <c r="J100" s="53" t="s">
        <v>874</v>
      </c>
      <c r="K100" s="53" t="s">
        <v>490</v>
      </c>
      <c r="L100" s="54" t="s">
        <v>1246</v>
      </c>
      <c r="M100" s="32"/>
    </row>
    <row r="101" spans="1:13" x14ac:dyDescent="0.25">
      <c r="A101" s="51">
        <v>97</v>
      </c>
      <c r="B101" s="51" t="s">
        <v>1344</v>
      </c>
      <c r="C101" s="52" t="s">
        <v>1085</v>
      </c>
      <c r="D101" s="52" t="s">
        <v>17</v>
      </c>
      <c r="E101" s="52" t="s">
        <v>24</v>
      </c>
      <c r="F101" s="52" t="s">
        <v>1086</v>
      </c>
      <c r="G101" s="51" t="s">
        <v>1345</v>
      </c>
      <c r="H101" s="53" t="s">
        <v>1346</v>
      </c>
      <c r="I101" s="53" t="s">
        <v>1347</v>
      </c>
      <c r="J101" s="53" t="s">
        <v>1304</v>
      </c>
      <c r="K101" s="53" t="s">
        <v>427</v>
      </c>
      <c r="L101" s="54" t="s">
        <v>1348</v>
      </c>
      <c r="M101" s="32"/>
    </row>
    <row r="102" spans="1:13" x14ac:dyDescent="0.25">
      <c r="A102" s="51">
        <v>98</v>
      </c>
      <c r="B102" s="51" t="s">
        <v>1349</v>
      </c>
      <c r="C102" s="52" t="s">
        <v>1109</v>
      </c>
      <c r="D102" s="52" t="s">
        <v>17</v>
      </c>
      <c r="E102" s="52" t="s">
        <v>1110</v>
      </c>
      <c r="F102" s="52" t="s">
        <v>15</v>
      </c>
      <c r="G102" s="55" t="s">
        <v>1350</v>
      </c>
      <c r="H102" s="55" t="s">
        <v>1351</v>
      </c>
      <c r="I102" s="55" t="s">
        <v>624</v>
      </c>
      <c r="J102" s="55" t="s">
        <v>1228</v>
      </c>
      <c r="K102" s="53" t="s">
        <v>427</v>
      </c>
      <c r="L102" s="54" t="s">
        <v>1352</v>
      </c>
      <c r="M102" s="32"/>
    </row>
    <row r="103" spans="1:13" x14ac:dyDescent="0.25">
      <c r="A103" s="51">
        <v>99</v>
      </c>
      <c r="B103" s="51" t="s">
        <v>529</v>
      </c>
      <c r="C103" s="52" t="s">
        <v>81</v>
      </c>
      <c r="D103" s="52" t="s">
        <v>17</v>
      </c>
      <c r="E103" s="52" t="s">
        <v>423</v>
      </c>
      <c r="F103" s="52" t="s">
        <v>424</v>
      </c>
      <c r="G103" s="51" t="s">
        <v>1170</v>
      </c>
      <c r="H103" s="51" t="s">
        <v>1171</v>
      </c>
      <c r="I103" s="51" t="s">
        <v>1172</v>
      </c>
      <c r="J103" s="51" t="s">
        <v>1173</v>
      </c>
      <c r="K103" s="53" t="s">
        <v>534</v>
      </c>
      <c r="L103" s="54" t="s">
        <v>1174</v>
      </c>
      <c r="M103" s="32"/>
    </row>
  </sheetData>
  <mergeCells count="2">
    <mergeCell ref="A1:M1"/>
    <mergeCell ref="A2:M2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sqref="A1:M1"/>
    </sheetView>
  </sheetViews>
  <sheetFormatPr defaultRowHeight="15" x14ac:dyDescent="0.25"/>
  <cols>
    <col min="1" max="2" width="9.140625" style="12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0" width="9.85546875" style="12" customWidth="1"/>
    <col min="11" max="11" width="9.42578125" style="12" customWidth="1"/>
    <col min="12" max="16384" width="9.140625" style="12"/>
  </cols>
  <sheetData>
    <row r="1" spans="1:13" ht="15.75" x14ac:dyDescent="0.25">
      <c r="A1" s="214" t="s">
        <v>1856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213" t="s">
        <v>339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x14ac:dyDescent="0.25">
      <c r="A3" s="47" t="s">
        <v>340</v>
      </c>
      <c r="B3" s="47" t="s">
        <v>341</v>
      </c>
      <c r="C3" s="48" t="s">
        <v>0</v>
      </c>
      <c r="D3" s="48" t="s">
        <v>1</v>
      </c>
      <c r="E3" s="48" t="s">
        <v>342</v>
      </c>
      <c r="F3" s="48" t="s">
        <v>3</v>
      </c>
      <c r="G3" s="49" t="s">
        <v>343</v>
      </c>
      <c r="H3" s="49" t="s">
        <v>344</v>
      </c>
      <c r="I3" s="49" t="s">
        <v>345</v>
      </c>
      <c r="J3" s="49" t="s">
        <v>425</v>
      </c>
      <c r="K3" s="50" t="s">
        <v>346</v>
      </c>
      <c r="L3" s="49" t="s">
        <v>347</v>
      </c>
      <c r="M3" s="89" t="s">
        <v>366</v>
      </c>
    </row>
    <row r="4" spans="1:13" x14ac:dyDescent="0.25">
      <c r="A4" s="51">
        <v>1</v>
      </c>
      <c r="B4" s="51" t="s">
        <v>426</v>
      </c>
      <c r="C4" s="52" t="s">
        <v>28</v>
      </c>
      <c r="D4" s="52" t="s">
        <v>17</v>
      </c>
      <c r="E4" s="52" t="s">
        <v>405</v>
      </c>
      <c r="F4" s="52" t="s">
        <v>29</v>
      </c>
      <c r="G4" s="51" t="s">
        <v>1525</v>
      </c>
      <c r="H4" s="51" t="s">
        <v>1395</v>
      </c>
      <c r="I4" s="51" t="s">
        <v>1526</v>
      </c>
      <c r="J4" s="51" t="s">
        <v>1527</v>
      </c>
      <c r="K4" s="53" t="s">
        <v>427</v>
      </c>
      <c r="L4" s="54" t="s">
        <v>1528</v>
      </c>
      <c r="M4" s="76">
        <v>25</v>
      </c>
    </row>
    <row r="5" spans="1:13" x14ac:dyDescent="0.25">
      <c r="A5" s="51">
        <v>2</v>
      </c>
      <c r="B5" s="51" t="s">
        <v>444</v>
      </c>
      <c r="C5" s="52" t="s">
        <v>267</v>
      </c>
      <c r="D5" s="52" t="s">
        <v>17</v>
      </c>
      <c r="E5" s="52" t="s">
        <v>236</v>
      </c>
      <c r="F5" s="52" t="s">
        <v>15</v>
      </c>
      <c r="G5" s="55" t="s">
        <v>1529</v>
      </c>
      <c r="H5" s="55" t="s">
        <v>1530</v>
      </c>
      <c r="I5" s="55" t="s">
        <v>1531</v>
      </c>
      <c r="J5" s="55" t="s">
        <v>1256</v>
      </c>
      <c r="K5" s="53" t="s">
        <v>427</v>
      </c>
      <c r="L5" s="54" t="s">
        <v>1532</v>
      </c>
      <c r="M5" s="76">
        <v>18</v>
      </c>
    </row>
    <row r="6" spans="1:13" x14ac:dyDescent="0.25">
      <c r="A6" s="51">
        <v>3</v>
      </c>
      <c r="B6" s="51" t="s">
        <v>438</v>
      </c>
      <c r="C6" s="52" t="s">
        <v>190</v>
      </c>
      <c r="D6" s="52" t="s">
        <v>17</v>
      </c>
      <c r="E6" s="52" t="s">
        <v>395</v>
      </c>
      <c r="F6" s="52" t="s">
        <v>15</v>
      </c>
      <c r="G6" s="51" t="s">
        <v>1364</v>
      </c>
      <c r="H6" s="51" t="s">
        <v>1533</v>
      </c>
      <c r="I6" s="51" t="s">
        <v>1534</v>
      </c>
      <c r="J6" s="51" t="s">
        <v>1408</v>
      </c>
      <c r="K6" s="53" t="s">
        <v>427</v>
      </c>
      <c r="L6" s="54" t="s">
        <v>1535</v>
      </c>
      <c r="M6" s="76">
        <v>15</v>
      </c>
    </row>
    <row r="7" spans="1:13" x14ac:dyDescent="0.25">
      <c r="A7" s="51">
        <v>4</v>
      </c>
      <c r="B7" s="51" t="s">
        <v>517</v>
      </c>
      <c r="C7" s="52" t="s">
        <v>348</v>
      </c>
      <c r="D7" s="52" t="s">
        <v>17</v>
      </c>
      <c r="E7" s="52" t="s">
        <v>110</v>
      </c>
      <c r="F7" s="52" t="s">
        <v>15</v>
      </c>
      <c r="G7" s="55" t="s">
        <v>1536</v>
      </c>
      <c r="H7" s="55" t="s">
        <v>1533</v>
      </c>
      <c r="I7" s="55" t="s">
        <v>1537</v>
      </c>
      <c r="J7" s="55" t="s">
        <v>1119</v>
      </c>
      <c r="K7" s="53" t="s">
        <v>427</v>
      </c>
      <c r="L7" s="54" t="s">
        <v>1538</v>
      </c>
      <c r="M7" s="76">
        <v>12</v>
      </c>
    </row>
    <row r="8" spans="1:13" x14ac:dyDescent="0.25">
      <c r="A8" s="51">
        <v>5</v>
      </c>
      <c r="B8" s="51" t="s">
        <v>433</v>
      </c>
      <c r="C8" s="52" t="s">
        <v>271</v>
      </c>
      <c r="D8" s="52" t="s">
        <v>17</v>
      </c>
      <c r="E8" s="52" t="s">
        <v>272</v>
      </c>
      <c r="F8" s="52" t="s">
        <v>273</v>
      </c>
      <c r="G8" s="51" t="s">
        <v>1539</v>
      </c>
      <c r="H8" s="51" t="s">
        <v>1397</v>
      </c>
      <c r="I8" s="51" t="s">
        <v>1540</v>
      </c>
      <c r="J8" s="51" t="s">
        <v>1266</v>
      </c>
      <c r="K8" s="53" t="s">
        <v>427</v>
      </c>
      <c r="L8" s="54" t="s">
        <v>1541</v>
      </c>
      <c r="M8" s="76">
        <v>10</v>
      </c>
    </row>
    <row r="9" spans="1:13" x14ac:dyDescent="0.25">
      <c r="A9" s="51">
        <v>6</v>
      </c>
      <c r="B9" s="51" t="s">
        <v>468</v>
      </c>
      <c r="C9" s="52" t="s">
        <v>413</v>
      </c>
      <c r="D9" s="52" t="s">
        <v>17</v>
      </c>
      <c r="E9" s="52" t="s">
        <v>110</v>
      </c>
      <c r="F9" s="52" t="s">
        <v>63</v>
      </c>
      <c r="G9" s="55" t="s">
        <v>1542</v>
      </c>
      <c r="H9" s="55" t="s">
        <v>1543</v>
      </c>
      <c r="I9" s="55" t="s">
        <v>1544</v>
      </c>
      <c r="J9" s="55" t="s">
        <v>1437</v>
      </c>
      <c r="K9" s="53" t="s">
        <v>427</v>
      </c>
      <c r="L9" s="54" t="s">
        <v>1545</v>
      </c>
      <c r="M9" s="76">
        <v>8</v>
      </c>
    </row>
    <row r="10" spans="1:13" x14ac:dyDescent="0.25">
      <c r="A10" s="51">
        <v>7</v>
      </c>
      <c r="B10" s="51" t="s">
        <v>474</v>
      </c>
      <c r="C10" s="52" t="s">
        <v>1070</v>
      </c>
      <c r="D10" s="52" t="s">
        <v>17</v>
      </c>
      <c r="E10" s="52" t="s">
        <v>240</v>
      </c>
      <c r="F10" s="52" t="s">
        <v>7</v>
      </c>
      <c r="G10" s="51" t="s">
        <v>1284</v>
      </c>
      <c r="H10" s="51" t="s">
        <v>1546</v>
      </c>
      <c r="I10" s="51" t="s">
        <v>1119</v>
      </c>
      <c r="J10" s="51" t="s">
        <v>1437</v>
      </c>
      <c r="K10" s="53" t="s">
        <v>427</v>
      </c>
      <c r="L10" s="54" t="s">
        <v>1547</v>
      </c>
      <c r="M10" s="76">
        <v>6</v>
      </c>
    </row>
    <row r="11" spans="1:13" x14ac:dyDescent="0.25">
      <c r="A11" s="51">
        <v>8</v>
      </c>
      <c r="B11" s="51" t="s">
        <v>1163</v>
      </c>
      <c r="C11" s="52" t="s">
        <v>1105</v>
      </c>
      <c r="D11" s="52" t="s">
        <v>17</v>
      </c>
      <c r="E11" s="52" t="s">
        <v>151</v>
      </c>
      <c r="F11" s="52" t="s">
        <v>128</v>
      </c>
      <c r="G11" s="55" t="s">
        <v>428</v>
      </c>
      <c r="H11" s="55" t="s">
        <v>1408</v>
      </c>
      <c r="I11" s="55" t="s">
        <v>1207</v>
      </c>
      <c r="J11" s="55" t="s">
        <v>446</v>
      </c>
      <c r="K11" s="53" t="s">
        <v>427</v>
      </c>
      <c r="L11" s="54" t="s">
        <v>1548</v>
      </c>
      <c r="M11" s="76">
        <v>4</v>
      </c>
    </row>
    <row r="12" spans="1:13" x14ac:dyDescent="0.25">
      <c r="A12" s="51">
        <v>9</v>
      </c>
      <c r="B12" s="51" t="s">
        <v>511</v>
      </c>
      <c r="C12" s="52" t="s">
        <v>401</v>
      </c>
      <c r="D12" s="52" t="s">
        <v>100</v>
      </c>
      <c r="E12" s="52" t="s">
        <v>402</v>
      </c>
      <c r="F12" s="52" t="s">
        <v>286</v>
      </c>
      <c r="G12" s="51" t="s">
        <v>657</v>
      </c>
      <c r="H12" s="51" t="s">
        <v>429</v>
      </c>
      <c r="I12" s="51" t="s">
        <v>1549</v>
      </c>
      <c r="J12" s="51" t="s">
        <v>457</v>
      </c>
      <c r="K12" s="53" t="s">
        <v>427</v>
      </c>
      <c r="L12" s="54" t="s">
        <v>1550</v>
      </c>
      <c r="M12" s="76">
        <v>2</v>
      </c>
    </row>
    <row r="13" spans="1:13" x14ac:dyDescent="0.25">
      <c r="A13" s="51">
        <v>10</v>
      </c>
      <c r="B13" s="51" t="s">
        <v>1160</v>
      </c>
      <c r="C13" s="52" t="s">
        <v>1080</v>
      </c>
      <c r="D13" s="52" t="s">
        <v>17</v>
      </c>
      <c r="E13" s="52" t="s">
        <v>1081</v>
      </c>
      <c r="F13" s="52" t="s">
        <v>1082</v>
      </c>
      <c r="G13" s="55" t="s">
        <v>1551</v>
      </c>
      <c r="H13" s="55" t="s">
        <v>1552</v>
      </c>
      <c r="I13" s="55" t="s">
        <v>1553</v>
      </c>
      <c r="J13" s="55" t="s">
        <v>866</v>
      </c>
      <c r="K13" s="53" t="s">
        <v>427</v>
      </c>
      <c r="L13" s="54" t="s">
        <v>1554</v>
      </c>
      <c r="M13" s="76">
        <v>1</v>
      </c>
    </row>
    <row r="14" spans="1:13" x14ac:dyDescent="0.25">
      <c r="A14" s="51">
        <v>11</v>
      </c>
      <c r="B14" s="51" t="s">
        <v>450</v>
      </c>
      <c r="C14" s="52" t="s">
        <v>213</v>
      </c>
      <c r="D14" s="52" t="s">
        <v>17</v>
      </c>
      <c r="E14" s="52" t="s">
        <v>110</v>
      </c>
      <c r="F14" s="52" t="s">
        <v>39</v>
      </c>
      <c r="G14" s="51" t="s">
        <v>657</v>
      </c>
      <c r="H14" s="51" t="s">
        <v>648</v>
      </c>
      <c r="I14" s="51" t="s">
        <v>1132</v>
      </c>
      <c r="J14" s="51" t="s">
        <v>1374</v>
      </c>
      <c r="K14" s="53" t="s">
        <v>740</v>
      </c>
      <c r="L14" s="54" t="s">
        <v>1555</v>
      </c>
    </row>
    <row r="15" spans="1:13" x14ac:dyDescent="0.25">
      <c r="A15" s="51">
        <v>12</v>
      </c>
      <c r="B15" s="51" t="s">
        <v>536</v>
      </c>
      <c r="C15" s="52" t="s">
        <v>241</v>
      </c>
      <c r="D15" s="52" t="s">
        <v>17</v>
      </c>
      <c r="E15" s="52" t="s">
        <v>110</v>
      </c>
      <c r="F15" s="52" t="s">
        <v>15</v>
      </c>
      <c r="G15" s="55" t="s">
        <v>1176</v>
      </c>
      <c r="H15" s="55" t="s">
        <v>1540</v>
      </c>
      <c r="I15" s="55" t="s">
        <v>1556</v>
      </c>
      <c r="J15" s="53" t="s">
        <v>1557</v>
      </c>
      <c r="K15" s="53" t="s">
        <v>427</v>
      </c>
      <c r="L15" s="54" t="s">
        <v>1558</v>
      </c>
    </row>
    <row r="16" spans="1:13" x14ac:dyDescent="0.25">
      <c r="A16" s="51">
        <v>13</v>
      </c>
      <c r="B16" s="51" t="s">
        <v>492</v>
      </c>
      <c r="C16" s="52" t="s">
        <v>120</v>
      </c>
      <c r="D16" s="52" t="s">
        <v>17</v>
      </c>
      <c r="E16" s="52" t="s">
        <v>110</v>
      </c>
      <c r="F16" s="52" t="s">
        <v>39</v>
      </c>
      <c r="G16" s="51" t="s">
        <v>1559</v>
      </c>
      <c r="H16" s="51" t="s">
        <v>1560</v>
      </c>
      <c r="I16" s="51" t="s">
        <v>1561</v>
      </c>
      <c r="J16" s="51" t="s">
        <v>460</v>
      </c>
      <c r="K16" s="53" t="s">
        <v>1158</v>
      </c>
      <c r="L16" s="54" t="s">
        <v>1303</v>
      </c>
    </row>
    <row r="17" spans="1:13" x14ac:dyDescent="0.25">
      <c r="A17" s="51">
        <v>14</v>
      </c>
      <c r="B17" s="51" t="s">
        <v>1562</v>
      </c>
      <c r="C17" s="52" t="s">
        <v>349</v>
      </c>
      <c r="D17" s="52" t="s">
        <v>20</v>
      </c>
      <c r="E17" s="52" t="s">
        <v>151</v>
      </c>
      <c r="F17" s="52" t="s">
        <v>208</v>
      </c>
      <c r="G17" s="55" t="s">
        <v>888</v>
      </c>
      <c r="H17" s="55" t="s">
        <v>1563</v>
      </c>
      <c r="I17" s="55" t="s">
        <v>1564</v>
      </c>
      <c r="J17" s="55" t="s">
        <v>1565</v>
      </c>
      <c r="K17" s="53" t="s">
        <v>490</v>
      </c>
      <c r="L17" s="54" t="s">
        <v>1566</v>
      </c>
    </row>
    <row r="18" spans="1:13" x14ac:dyDescent="0.25">
      <c r="A18" s="213" t="s">
        <v>350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13" x14ac:dyDescent="0.25">
      <c r="A19" s="47" t="s">
        <v>340</v>
      </c>
      <c r="B19" s="47" t="s">
        <v>341</v>
      </c>
      <c r="C19" s="48" t="s">
        <v>0</v>
      </c>
      <c r="D19" s="48" t="s">
        <v>1</v>
      </c>
      <c r="E19" s="48" t="s">
        <v>342</v>
      </c>
      <c r="F19" s="48" t="s">
        <v>3</v>
      </c>
      <c r="G19" s="49" t="s">
        <v>343</v>
      </c>
      <c r="H19" s="49" t="s">
        <v>344</v>
      </c>
      <c r="I19" s="49" t="s">
        <v>345</v>
      </c>
      <c r="J19" s="49" t="s">
        <v>425</v>
      </c>
      <c r="K19" s="50" t="s">
        <v>346</v>
      </c>
      <c r="L19" s="49" t="s">
        <v>347</v>
      </c>
      <c r="M19" s="89" t="s">
        <v>366</v>
      </c>
    </row>
    <row r="20" spans="1:13" x14ac:dyDescent="0.25">
      <c r="A20" s="51">
        <v>1</v>
      </c>
      <c r="B20" s="51" t="s">
        <v>594</v>
      </c>
      <c r="C20" s="52" t="s">
        <v>69</v>
      </c>
      <c r="D20" s="52" t="s">
        <v>17</v>
      </c>
      <c r="E20" s="52" t="s">
        <v>70</v>
      </c>
      <c r="F20" s="52" t="s">
        <v>39</v>
      </c>
      <c r="G20" s="51" t="s">
        <v>1567</v>
      </c>
      <c r="H20" s="51" t="s">
        <v>1568</v>
      </c>
      <c r="I20" s="51" t="s">
        <v>1569</v>
      </c>
      <c r="J20" s="51" t="s">
        <v>1570</v>
      </c>
      <c r="K20" s="53" t="s">
        <v>427</v>
      </c>
      <c r="L20" s="54" t="s">
        <v>1571</v>
      </c>
      <c r="M20" s="76">
        <v>25</v>
      </c>
    </row>
    <row r="21" spans="1:13" x14ac:dyDescent="0.25">
      <c r="A21" s="51">
        <v>2</v>
      </c>
      <c r="B21" s="51" t="s">
        <v>573</v>
      </c>
      <c r="C21" s="52" t="s">
        <v>242</v>
      </c>
      <c r="D21" s="52" t="s">
        <v>17</v>
      </c>
      <c r="E21" s="52" t="s">
        <v>243</v>
      </c>
      <c r="F21" s="52" t="s">
        <v>39</v>
      </c>
      <c r="G21" s="55" t="s">
        <v>1572</v>
      </c>
      <c r="H21" s="55" t="s">
        <v>1573</v>
      </c>
      <c r="I21" s="55" t="s">
        <v>1291</v>
      </c>
      <c r="J21" s="55" t="s">
        <v>1574</v>
      </c>
      <c r="K21" s="53" t="s">
        <v>490</v>
      </c>
      <c r="L21" s="54" t="s">
        <v>1575</v>
      </c>
      <c r="M21" s="76">
        <v>18</v>
      </c>
    </row>
    <row r="22" spans="1:13" x14ac:dyDescent="0.25">
      <c r="A22" s="51">
        <v>3</v>
      </c>
      <c r="B22" s="51" t="s">
        <v>547</v>
      </c>
      <c r="C22" s="52" t="s">
        <v>121</v>
      </c>
      <c r="D22" s="52" t="s">
        <v>17</v>
      </c>
      <c r="E22" s="52" t="s">
        <v>122</v>
      </c>
      <c r="F22" s="52" t="s">
        <v>39</v>
      </c>
      <c r="G22" s="51" t="s">
        <v>1116</v>
      </c>
      <c r="H22" s="51" t="s">
        <v>1576</v>
      </c>
      <c r="I22" s="51" t="s">
        <v>1577</v>
      </c>
      <c r="J22" s="51" t="s">
        <v>1578</v>
      </c>
      <c r="K22" s="53" t="s">
        <v>490</v>
      </c>
      <c r="L22" s="54" t="s">
        <v>1579</v>
      </c>
      <c r="M22" s="76">
        <v>15</v>
      </c>
    </row>
    <row r="23" spans="1:13" x14ac:dyDescent="0.25">
      <c r="A23" s="51">
        <v>4</v>
      </c>
      <c r="B23" s="51" t="s">
        <v>1202</v>
      </c>
      <c r="C23" s="52" t="s">
        <v>78</v>
      </c>
      <c r="D23" s="52" t="s">
        <v>79</v>
      </c>
      <c r="E23" s="52" t="s">
        <v>80</v>
      </c>
      <c r="F23" s="52" t="s">
        <v>39</v>
      </c>
      <c r="G23" s="55" t="s">
        <v>1580</v>
      </c>
      <c r="H23" s="55" t="s">
        <v>1581</v>
      </c>
      <c r="I23" s="55" t="s">
        <v>1271</v>
      </c>
      <c r="J23" s="55" t="s">
        <v>1582</v>
      </c>
      <c r="K23" s="53" t="s">
        <v>427</v>
      </c>
      <c r="L23" s="54" t="s">
        <v>1583</v>
      </c>
      <c r="M23" s="76">
        <v>12</v>
      </c>
    </row>
    <row r="24" spans="1:13" x14ac:dyDescent="0.25">
      <c r="A24" s="51">
        <v>5</v>
      </c>
      <c r="B24" s="51" t="s">
        <v>564</v>
      </c>
      <c r="C24" s="52" t="s">
        <v>59</v>
      </c>
      <c r="D24" s="52" t="s">
        <v>17</v>
      </c>
      <c r="E24" s="52" t="s">
        <v>60</v>
      </c>
      <c r="F24" s="52" t="s">
        <v>15</v>
      </c>
      <c r="G24" s="51" t="s">
        <v>1584</v>
      </c>
      <c r="H24" s="51" t="s">
        <v>1280</v>
      </c>
      <c r="I24" s="51" t="s">
        <v>1576</v>
      </c>
      <c r="J24" s="51" t="s">
        <v>1585</v>
      </c>
      <c r="K24" s="53" t="s">
        <v>427</v>
      </c>
      <c r="L24" s="54" t="s">
        <v>1586</v>
      </c>
      <c r="M24" s="76">
        <v>10</v>
      </c>
    </row>
    <row r="25" spans="1:13" x14ac:dyDescent="0.25">
      <c r="A25" s="51">
        <v>6</v>
      </c>
      <c r="B25" s="51" t="s">
        <v>553</v>
      </c>
      <c r="C25" s="52" t="s">
        <v>50</v>
      </c>
      <c r="D25" s="52" t="s">
        <v>17</v>
      </c>
      <c r="E25" s="52" t="s">
        <v>51</v>
      </c>
      <c r="F25" s="52" t="s">
        <v>39</v>
      </c>
      <c r="G25" s="55" t="s">
        <v>1587</v>
      </c>
      <c r="H25" s="55" t="s">
        <v>1217</v>
      </c>
      <c r="I25" s="55" t="s">
        <v>1588</v>
      </c>
      <c r="J25" s="55" t="s">
        <v>1589</v>
      </c>
      <c r="K25" s="53" t="s">
        <v>427</v>
      </c>
      <c r="L25" s="54" t="s">
        <v>1590</v>
      </c>
      <c r="M25" s="76">
        <v>8</v>
      </c>
    </row>
    <row r="26" spans="1:13" x14ac:dyDescent="0.25">
      <c r="A26" s="51">
        <v>7</v>
      </c>
      <c r="B26" s="51" t="s">
        <v>568</v>
      </c>
      <c r="C26" s="52" t="s">
        <v>53</v>
      </c>
      <c r="D26" s="52" t="s">
        <v>17</v>
      </c>
      <c r="E26" s="52" t="s">
        <v>52</v>
      </c>
      <c r="F26" s="52" t="s">
        <v>15</v>
      </c>
      <c r="G26" s="51" t="s">
        <v>1560</v>
      </c>
      <c r="H26" s="51" t="s">
        <v>1207</v>
      </c>
      <c r="I26" s="51" t="s">
        <v>1533</v>
      </c>
      <c r="J26" s="51" t="s">
        <v>1591</v>
      </c>
      <c r="K26" s="53" t="s">
        <v>427</v>
      </c>
      <c r="L26" s="54" t="s">
        <v>1592</v>
      </c>
      <c r="M26" s="76">
        <v>6</v>
      </c>
    </row>
    <row r="27" spans="1:13" x14ac:dyDescent="0.25">
      <c r="A27" s="51">
        <v>8</v>
      </c>
      <c r="B27" s="51" t="s">
        <v>577</v>
      </c>
      <c r="C27" s="52" t="s">
        <v>62</v>
      </c>
      <c r="D27" s="52" t="s">
        <v>17</v>
      </c>
      <c r="E27" s="52" t="s">
        <v>24</v>
      </c>
      <c r="F27" s="52" t="s">
        <v>63</v>
      </c>
      <c r="G27" s="55" t="s">
        <v>1593</v>
      </c>
      <c r="H27" s="55" t="s">
        <v>1199</v>
      </c>
      <c r="I27" s="55" t="s">
        <v>1297</v>
      </c>
      <c r="J27" s="55" t="s">
        <v>1594</v>
      </c>
      <c r="K27" s="53" t="s">
        <v>427</v>
      </c>
      <c r="L27" s="54" t="s">
        <v>1595</v>
      </c>
      <c r="M27" s="76">
        <v>4</v>
      </c>
    </row>
    <row r="28" spans="1:13" x14ac:dyDescent="0.25">
      <c r="A28" s="51">
        <v>9</v>
      </c>
      <c r="B28" s="51" t="s">
        <v>583</v>
      </c>
      <c r="C28" s="52" t="s">
        <v>326</v>
      </c>
      <c r="D28" s="52" t="s">
        <v>327</v>
      </c>
      <c r="E28" s="52" t="s">
        <v>328</v>
      </c>
      <c r="F28" s="52" t="s">
        <v>329</v>
      </c>
      <c r="G28" s="51" t="s">
        <v>1596</v>
      </c>
      <c r="H28" s="51" t="s">
        <v>1294</v>
      </c>
      <c r="I28" s="51" t="s">
        <v>1597</v>
      </c>
      <c r="J28" s="51" t="s">
        <v>1598</v>
      </c>
      <c r="K28" s="53" t="s">
        <v>497</v>
      </c>
      <c r="L28" s="54" t="s">
        <v>1599</v>
      </c>
      <c r="M28" s="76">
        <v>2</v>
      </c>
    </row>
    <row r="29" spans="1:13" x14ac:dyDescent="0.25">
      <c r="A29" s="51">
        <v>10</v>
      </c>
      <c r="B29" s="51" t="s">
        <v>1600</v>
      </c>
      <c r="C29" s="52" t="s">
        <v>1887</v>
      </c>
      <c r="D29" s="52" t="s">
        <v>17</v>
      </c>
      <c r="E29" s="52" t="s">
        <v>227</v>
      </c>
      <c r="F29" s="52" t="s">
        <v>15</v>
      </c>
      <c r="G29" s="55" t="s">
        <v>1593</v>
      </c>
      <c r="H29" s="55" t="s">
        <v>1601</v>
      </c>
      <c r="I29" s="55" t="s">
        <v>1549</v>
      </c>
      <c r="J29" s="55" t="s">
        <v>1602</v>
      </c>
      <c r="K29" s="53" t="s">
        <v>427</v>
      </c>
      <c r="L29" s="54" t="s">
        <v>1264</v>
      </c>
      <c r="M29" s="76">
        <v>1</v>
      </c>
    </row>
    <row r="30" spans="1:13" x14ac:dyDescent="0.25">
      <c r="A30" s="51">
        <v>11</v>
      </c>
      <c r="B30" s="51" t="s">
        <v>1603</v>
      </c>
      <c r="C30" s="52" t="s">
        <v>401</v>
      </c>
      <c r="D30" s="52" t="s">
        <v>100</v>
      </c>
      <c r="E30" s="52" t="s">
        <v>113</v>
      </c>
      <c r="F30" s="52" t="s">
        <v>1515</v>
      </c>
      <c r="G30" s="51" t="s">
        <v>1604</v>
      </c>
      <c r="H30" s="51" t="s">
        <v>560</v>
      </c>
      <c r="I30" s="51" t="s">
        <v>1605</v>
      </c>
      <c r="J30" s="51" t="s">
        <v>1606</v>
      </c>
      <c r="K30" s="53" t="s">
        <v>427</v>
      </c>
      <c r="L30" s="54" t="s">
        <v>1607</v>
      </c>
      <c r="M30" s="56"/>
    </row>
    <row r="31" spans="1:13" x14ac:dyDescent="0.25">
      <c r="A31" s="51">
        <v>12</v>
      </c>
      <c r="B31" s="51" t="s">
        <v>638</v>
      </c>
      <c r="C31" s="52" t="s">
        <v>319</v>
      </c>
      <c r="D31" s="52" t="s">
        <v>17</v>
      </c>
      <c r="E31" s="52" t="s">
        <v>320</v>
      </c>
      <c r="F31" s="52" t="s">
        <v>39</v>
      </c>
      <c r="G31" s="55" t="s">
        <v>1290</v>
      </c>
      <c r="H31" s="55" t="s">
        <v>791</v>
      </c>
      <c r="I31" s="55" t="s">
        <v>1216</v>
      </c>
      <c r="J31" s="55" t="s">
        <v>1361</v>
      </c>
      <c r="K31" s="53" t="s">
        <v>497</v>
      </c>
      <c r="L31" s="54" t="s">
        <v>1608</v>
      </c>
      <c r="M31" s="56"/>
    </row>
    <row r="32" spans="1:13" x14ac:dyDescent="0.25">
      <c r="A32" s="51">
        <v>13</v>
      </c>
      <c r="B32" s="51" t="s">
        <v>1232</v>
      </c>
      <c r="C32" s="52" t="s">
        <v>1102</v>
      </c>
      <c r="D32" s="52" t="s">
        <v>17</v>
      </c>
      <c r="E32" s="52" t="s">
        <v>1103</v>
      </c>
      <c r="F32" s="52" t="s">
        <v>1104</v>
      </c>
      <c r="G32" s="51" t="s">
        <v>1609</v>
      </c>
      <c r="H32" s="51" t="s">
        <v>1610</v>
      </c>
      <c r="I32" s="51" t="s">
        <v>1131</v>
      </c>
      <c r="J32" s="51" t="s">
        <v>1611</v>
      </c>
      <c r="K32" s="53" t="s">
        <v>497</v>
      </c>
      <c r="L32" s="54" t="s">
        <v>1612</v>
      </c>
      <c r="M32" s="56"/>
    </row>
    <row r="33" spans="1:13" x14ac:dyDescent="0.25">
      <c r="A33" s="51">
        <v>14</v>
      </c>
      <c r="B33" s="51" t="s">
        <v>1613</v>
      </c>
      <c r="C33" s="52" t="s">
        <v>1524</v>
      </c>
      <c r="D33" s="52" t="s">
        <v>17</v>
      </c>
      <c r="E33" s="52" t="s">
        <v>1095</v>
      </c>
      <c r="F33" s="52" t="s">
        <v>39</v>
      </c>
      <c r="G33" s="55" t="s">
        <v>1614</v>
      </c>
      <c r="H33" s="55" t="s">
        <v>1615</v>
      </c>
      <c r="I33" s="55" t="s">
        <v>1616</v>
      </c>
      <c r="J33" s="55" t="s">
        <v>1221</v>
      </c>
      <c r="K33" s="53" t="s">
        <v>427</v>
      </c>
      <c r="L33" s="54" t="s">
        <v>1617</v>
      </c>
      <c r="M33" s="56"/>
    </row>
    <row r="34" spans="1:13" x14ac:dyDescent="0.25">
      <c r="A34" s="51">
        <v>15</v>
      </c>
      <c r="B34" s="51" t="s">
        <v>1242</v>
      </c>
      <c r="C34" s="52" t="s">
        <v>1094</v>
      </c>
      <c r="D34" s="52" t="s">
        <v>17</v>
      </c>
      <c r="E34" s="52" t="s">
        <v>1095</v>
      </c>
      <c r="F34" s="52" t="s">
        <v>146</v>
      </c>
      <c r="G34" s="51" t="s">
        <v>514</v>
      </c>
      <c r="H34" s="51" t="s">
        <v>1618</v>
      </c>
      <c r="I34" s="53" t="s">
        <v>1619</v>
      </c>
      <c r="J34" s="51" t="s">
        <v>1437</v>
      </c>
      <c r="K34" s="53" t="s">
        <v>427</v>
      </c>
      <c r="L34" s="54" t="s">
        <v>1620</v>
      </c>
      <c r="M34" s="56"/>
    </row>
    <row r="35" spans="1:13" x14ac:dyDescent="0.25">
      <c r="A35" s="51">
        <v>16</v>
      </c>
      <c r="B35" s="51" t="s">
        <v>1621</v>
      </c>
      <c r="C35" s="52" t="s">
        <v>1516</v>
      </c>
      <c r="D35" s="52" t="s">
        <v>100</v>
      </c>
      <c r="E35" s="52" t="s">
        <v>113</v>
      </c>
      <c r="F35" s="52" t="s">
        <v>1515</v>
      </c>
      <c r="G35" s="55" t="s">
        <v>1622</v>
      </c>
      <c r="H35" s="55" t="s">
        <v>1623</v>
      </c>
      <c r="I35" s="55" t="s">
        <v>1624</v>
      </c>
      <c r="J35" s="55" t="s">
        <v>1625</v>
      </c>
      <c r="K35" s="53" t="s">
        <v>427</v>
      </c>
      <c r="L35" s="54" t="s">
        <v>1626</v>
      </c>
      <c r="M35" s="56"/>
    </row>
    <row r="36" spans="1:13" x14ac:dyDescent="0.25">
      <c r="A36" s="51">
        <v>17</v>
      </c>
      <c r="B36" s="51" t="s">
        <v>1627</v>
      </c>
      <c r="C36" s="52" t="s">
        <v>1523</v>
      </c>
      <c r="D36" s="52" t="s">
        <v>17</v>
      </c>
      <c r="E36" s="52" t="s">
        <v>18</v>
      </c>
      <c r="F36" s="52" t="s">
        <v>218</v>
      </c>
      <c r="G36" s="51" t="s">
        <v>1383</v>
      </c>
      <c r="H36" s="51" t="s">
        <v>1628</v>
      </c>
      <c r="I36" s="51" t="s">
        <v>1629</v>
      </c>
      <c r="J36" s="51" t="s">
        <v>838</v>
      </c>
      <c r="K36" s="53" t="s">
        <v>427</v>
      </c>
      <c r="L36" s="54" t="s">
        <v>1630</v>
      </c>
      <c r="M36" s="56"/>
    </row>
    <row r="37" spans="1:13" x14ac:dyDescent="0.25">
      <c r="A37" s="51">
        <v>18</v>
      </c>
      <c r="B37" s="51" t="s">
        <v>1631</v>
      </c>
      <c r="C37" s="52" t="s">
        <v>249</v>
      </c>
      <c r="D37" s="52" t="s">
        <v>17</v>
      </c>
      <c r="E37" s="52" t="s">
        <v>250</v>
      </c>
      <c r="F37" s="52" t="s">
        <v>244</v>
      </c>
      <c r="G37" s="55" t="s">
        <v>1632</v>
      </c>
      <c r="H37" s="55" t="s">
        <v>1633</v>
      </c>
      <c r="I37" s="55" t="s">
        <v>1634</v>
      </c>
      <c r="J37" s="55" t="s">
        <v>566</v>
      </c>
      <c r="K37" s="53" t="s">
        <v>427</v>
      </c>
      <c r="L37" s="54" t="s">
        <v>1635</v>
      </c>
      <c r="M37" s="56"/>
    </row>
    <row r="38" spans="1:13" x14ac:dyDescent="0.25">
      <c r="A38" s="213" t="s">
        <v>351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</row>
    <row r="39" spans="1:13" x14ac:dyDescent="0.25">
      <c r="A39" s="47" t="s">
        <v>340</v>
      </c>
      <c r="B39" s="47" t="s">
        <v>341</v>
      </c>
      <c r="C39" s="48" t="s">
        <v>0</v>
      </c>
      <c r="D39" s="48" t="s">
        <v>1</v>
      </c>
      <c r="E39" s="48" t="s">
        <v>342</v>
      </c>
      <c r="F39" s="48" t="s">
        <v>3</v>
      </c>
      <c r="G39" s="49" t="s">
        <v>343</v>
      </c>
      <c r="H39" s="49" t="s">
        <v>344</v>
      </c>
      <c r="I39" s="49" t="s">
        <v>345</v>
      </c>
      <c r="J39" s="49" t="s">
        <v>425</v>
      </c>
      <c r="K39" s="50" t="s">
        <v>346</v>
      </c>
      <c r="L39" s="49" t="s">
        <v>347</v>
      </c>
      <c r="M39" s="89" t="s">
        <v>366</v>
      </c>
    </row>
    <row r="40" spans="1:13" x14ac:dyDescent="0.25">
      <c r="A40" s="51">
        <v>1</v>
      </c>
      <c r="B40" s="51" t="s">
        <v>644</v>
      </c>
      <c r="C40" s="52" t="s">
        <v>4</v>
      </c>
      <c r="D40" s="52" t="s">
        <v>5</v>
      </c>
      <c r="E40" s="52" t="s">
        <v>6</v>
      </c>
      <c r="F40" s="52" t="s">
        <v>11</v>
      </c>
      <c r="G40" s="51" t="s">
        <v>1636</v>
      </c>
      <c r="H40" s="51" t="s">
        <v>1526</v>
      </c>
      <c r="I40" s="51" t="s">
        <v>1637</v>
      </c>
      <c r="J40" s="51" t="s">
        <v>1638</v>
      </c>
      <c r="K40" s="53" t="s">
        <v>427</v>
      </c>
      <c r="L40" s="54" t="s">
        <v>1639</v>
      </c>
      <c r="M40" s="76">
        <v>25</v>
      </c>
    </row>
    <row r="41" spans="1:13" x14ac:dyDescent="0.25">
      <c r="A41" s="51">
        <v>2</v>
      </c>
      <c r="B41" s="51" t="s">
        <v>650</v>
      </c>
      <c r="C41" s="52" t="s">
        <v>108</v>
      </c>
      <c r="D41" s="52" t="s">
        <v>87</v>
      </c>
      <c r="E41" s="52" t="s">
        <v>170</v>
      </c>
      <c r="F41" s="52" t="s">
        <v>106</v>
      </c>
      <c r="G41" s="55" t="s">
        <v>1572</v>
      </c>
      <c r="H41" s="55" t="s">
        <v>1530</v>
      </c>
      <c r="I41" s="55" t="s">
        <v>1640</v>
      </c>
      <c r="J41" s="55" t="s">
        <v>1578</v>
      </c>
      <c r="K41" s="53" t="s">
        <v>427</v>
      </c>
      <c r="L41" s="54" t="s">
        <v>1641</v>
      </c>
      <c r="M41" s="76">
        <v>18</v>
      </c>
    </row>
    <row r="42" spans="1:13" x14ac:dyDescent="0.25">
      <c r="A42" s="51">
        <v>3</v>
      </c>
      <c r="B42" s="51" t="s">
        <v>1265</v>
      </c>
      <c r="C42" s="52" t="s">
        <v>84</v>
      </c>
      <c r="D42" s="52" t="s">
        <v>17</v>
      </c>
      <c r="E42" s="52" t="s">
        <v>34</v>
      </c>
      <c r="F42" s="52" t="s">
        <v>15</v>
      </c>
      <c r="G42" s="51" t="s">
        <v>1642</v>
      </c>
      <c r="H42" s="51" t="s">
        <v>1530</v>
      </c>
      <c r="I42" s="51" t="s">
        <v>1643</v>
      </c>
      <c r="J42" s="51" t="s">
        <v>1644</v>
      </c>
      <c r="K42" s="53" t="s">
        <v>427</v>
      </c>
      <c r="L42" s="54" t="s">
        <v>1645</v>
      </c>
      <c r="M42" s="76">
        <v>15</v>
      </c>
    </row>
    <row r="43" spans="1:13" x14ac:dyDescent="0.25">
      <c r="A43" s="51">
        <v>4</v>
      </c>
      <c r="B43" s="51" t="s">
        <v>667</v>
      </c>
      <c r="C43" s="52" t="s">
        <v>37</v>
      </c>
      <c r="D43" s="52" t="s">
        <v>17</v>
      </c>
      <c r="E43" s="52" t="s">
        <v>38</v>
      </c>
      <c r="F43" s="52" t="s">
        <v>39</v>
      </c>
      <c r="G43" s="55" t="s">
        <v>1646</v>
      </c>
      <c r="H43" s="55" t="s">
        <v>1647</v>
      </c>
      <c r="I43" s="55" t="s">
        <v>1648</v>
      </c>
      <c r="J43" s="55" t="s">
        <v>1649</v>
      </c>
      <c r="K43" s="53" t="s">
        <v>497</v>
      </c>
      <c r="L43" s="54" t="s">
        <v>1650</v>
      </c>
      <c r="M43" s="76">
        <v>12</v>
      </c>
    </row>
    <row r="44" spans="1:13" x14ac:dyDescent="0.25">
      <c r="A44" s="51">
        <v>5</v>
      </c>
      <c r="B44" s="51" t="s">
        <v>656</v>
      </c>
      <c r="C44" s="52" t="s">
        <v>136</v>
      </c>
      <c r="D44" s="52" t="s">
        <v>17</v>
      </c>
      <c r="E44" s="52" t="s">
        <v>137</v>
      </c>
      <c r="F44" s="52" t="s">
        <v>138</v>
      </c>
      <c r="G44" s="51" t="s">
        <v>1651</v>
      </c>
      <c r="H44" s="51" t="s">
        <v>1186</v>
      </c>
      <c r="I44" s="51" t="s">
        <v>1652</v>
      </c>
      <c r="J44" s="51" t="s">
        <v>1653</v>
      </c>
      <c r="K44" s="53" t="s">
        <v>497</v>
      </c>
      <c r="L44" s="54" t="s">
        <v>1654</v>
      </c>
      <c r="M44" s="76">
        <v>10</v>
      </c>
    </row>
    <row r="45" spans="1:13" x14ac:dyDescent="0.25">
      <c r="A45" s="51">
        <v>6</v>
      </c>
      <c r="B45" s="51" t="s">
        <v>661</v>
      </c>
      <c r="C45" s="52" t="s">
        <v>131</v>
      </c>
      <c r="D45" s="52" t="s">
        <v>17</v>
      </c>
      <c r="E45" s="52" t="s">
        <v>34</v>
      </c>
      <c r="F45" s="52" t="s">
        <v>132</v>
      </c>
      <c r="G45" s="55" t="s">
        <v>1655</v>
      </c>
      <c r="H45" s="55" t="s">
        <v>1656</v>
      </c>
      <c r="I45" s="55" t="s">
        <v>1657</v>
      </c>
      <c r="J45" s="55" t="s">
        <v>1658</v>
      </c>
      <c r="K45" s="53" t="s">
        <v>427</v>
      </c>
      <c r="L45" s="54" t="s">
        <v>1659</v>
      </c>
      <c r="M45" s="76">
        <v>8</v>
      </c>
    </row>
    <row r="46" spans="1:13" x14ac:dyDescent="0.25">
      <c r="A46" s="51">
        <v>7</v>
      </c>
      <c r="B46" s="51" t="s">
        <v>677</v>
      </c>
      <c r="C46" s="52" t="s">
        <v>23</v>
      </c>
      <c r="D46" s="52" t="s">
        <v>87</v>
      </c>
      <c r="E46" s="52" t="s">
        <v>24</v>
      </c>
      <c r="F46" s="52" t="s">
        <v>352</v>
      </c>
      <c r="G46" s="51" t="s">
        <v>1660</v>
      </c>
      <c r="H46" s="51" t="s">
        <v>1209</v>
      </c>
      <c r="I46" s="51" t="s">
        <v>1661</v>
      </c>
      <c r="J46" s="51" t="s">
        <v>1262</v>
      </c>
      <c r="K46" s="53" t="s">
        <v>427</v>
      </c>
      <c r="L46" s="54" t="s">
        <v>1662</v>
      </c>
      <c r="M46" s="76">
        <v>6</v>
      </c>
    </row>
    <row r="47" spans="1:13" x14ac:dyDescent="0.25">
      <c r="A47" s="51">
        <v>8</v>
      </c>
      <c r="B47" s="51" t="s">
        <v>747</v>
      </c>
      <c r="C47" s="52" t="s">
        <v>139</v>
      </c>
      <c r="D47" s="52" t="s">
        <v>17</v>
      </c>
      <c r="E47" s="52" t="s">
        <v>137</v>
      </c>
      <c r="F47" s="52" t="s">
        <v>138</v>
      </c>
      <c r="G47" s="55" t="s">
        <v>1577</v>
      </c>
      <c r="H47" s="55" t="s">
        <v>1549</v>
      </c>
      <c r="I47" s="55" t="s">
        <v>1663</v>
      </c>
      <c r="J47" s="55" t="s">
        <v>1395</v>
      </c>
      <c r="K47" s="53" t="s">
        <v>427</v>
      </c>
      <c r="L47" s="54" t="s">
        <v>1579</v>
      </c>
      <c r="M47" s="76">
        <v>4</v>
      </c>
    </row>
    <row r="48" spans="1:13" x14ac:dyDescent="0.25">
      <c r="A48" s="51">
        <v>9</v>
      </c>
      <c r="B48" s="51" t="s">
        <v>680</v>
      </c>
      <c r="C48" s="52" t="s">
        <v>71</v>
      </c>
      <c r="D48" s="52" t="s">
        <v>17</v>
      </c>
      <c r="E48" s="52" t="s">
        <v>72</v>
      </c>
      <c r="F48" s="52" t="s">
        <v>7</v>
      </c>
      <c r="G48" s="51" t="s">
        <v>1135</v>
      </c>
      <c r="H48" s="51" t="s">
        <v>1353</v>
      </c>
      <c r="I48" s="51" t="s">
        <v>1664</v>
      </c>
      <c r="J48" s="51" t="s">
        <v>1569</v>
      </c>
      <c r="K48" s="53" t="s">
        <v>427</v>
      </c>
      <c r="L48" s="54" t="s">
        <v>1665</v>
      </c>
      <c r="M48" s="76">
        <v>2</v>
      </c>
    </row>
    <row r="49" spans="1:13" x14ac:dyDescent="0.25">
      <c r="A49" s="51">
        <v>10</v>
      </c>
      <c r="B49" s="51" t="s">
        <v>683</v>
      </c>
      <c r="C49" s="52" t="s">
        <v>266</v>
      </c>
      <c r="D49" s="52" t="s">
        <v>17</v>
      </c>
      <c r="E49" s="52" t="s">
        <v>58</v>
      </c>
      <c r="F49" s="52" t="s">
        <v>128</v>
      </c>
      <c r="G49" s="55" t="s">
        <v>1536</v>
      </c>
      <c r="H49" s="55" t="s">
        <v>1269</v>
      </c>
      <c r="I49" s="55" t="s">
        <v>1649</v>
      </c>
      <c r="J49" s="55" t="s">
        <v>1407</v>
      </c>
      <c r="K49" s="53" t="s">
        <v>427</v>
      </c>
      <c r="L49" s="54" t="s">
        <v>1666</v>
      </c>
      <c r="M49" s="76">
        <v>1</v>
      </c>
    </row>
    <row r="50" spans="1:13" x14ac:dyDescent="0.25">
      <c r="A50" s="51">
        <v>11</v>
      </c>
      <c r="B50" s="51" t="s">
        <v>687</v>
      </c>
      <c r="C50" s="52" t="s">
        <v>191</v>
      </c>
      <c r="D50" s="52" t="s">
        <v>17</v>
      </c>
      <c r="E50" s="52" t="s">
        <v>24</v>
      </c>
      <c r="F50" s="52" t="s">
        <v>21</v>
      </c>
      <c r="G50" s="51" t="s">
        <v>1667</v>
      </c>
      <c r="H50" s="51" t="s">
        <v>1609</v>
      </c>
      <c r="I50" s="51" t="s">
        <v>1668</v>
      </c>
      <c r="J50" s="51" t="s">
        <v>1584</v>
      </c>
      <c r="K50" s="53" t="s">
        <v>427</v>
      </c>
      <c r="L50" s="54" t="s">
        <v>1669</v>
      </c>
    </row>
    <row r="51" spans="1:13" x14ac:dyDescent="0.25">
      <c r="A51" s="51">
        <v>12</v>
      </c>
      <c r="B51" s="51" t="s">
        <v>1670</v>
      </c>
      <c r="C51" s="52" t="s">
        <v>41</v>
      </c>
      <c r="D51" s="52" t="s">
        <v>87</v>
      </c>
      <c r="E51" s="52" t="s">
        <v>38</v>
      </c>
      <c r="F51" s="52" t="s">
        <v>39</v>
      </c>
      <c r="G51" s="55" t="s">
        <v>1248</v>
      </c>
      <c r="H51" s="55" t="s">
        <v>1217</v>
      </c>
      <c r="I51" s="55" t="s">
        <v>1671</v>
      </c>
      <c r="J51" s="55" t="s">
        <v>1672</v>
      </c>
      <c r="K51" s="53" t="s">
        <v>1158</v>
      </c>
      <c r="L51" s="54" t="s">
        <v>1673</v>
      </c>
    </row>
    <row r="52" spans="1:13" x14ac:dyDescent="0.25">
      <c r="A52" s="51">
        <v>13</v>
      </c>
      <c r="B52" s="51" t="s">
        <v>1674</v>
      </c>
      <c r="C52" s="52" t="s">
        <v>268</v>
      </c>
      <c r="D52" s="52" t="s">
        <v>17</v>
      </c>
      <c r="E52" s="52" t="s">
        <v>44</v>
      </c>
      <c r="F52" s="52" t="s">
        <v>15</v>
      </c>
      <c r="G52" s="51" t="s">
        <v>748</v>
      </c>
      <c r="H52" s="51" t="s">
        <v>1425</v>
      </c>
      <c r="I52" s="51" t="s">
        <v>1675</v>
      </c>
      <c r="J52" s="51" t="s">
        <v>1300</v>
      </c>
      <c r="K52" s="53" t="s">
        <v>427</v>
      </c>
      <c r="L52" s="54" t="s">
        <v>1676</v>
      </c>
    </row>
    <row r="53" spans="1:13" x14ac:dyDescent="0.25">
      <c r="A53" s="51">
        <v>14</v>
      </c>
      <c r="B53" s="51" t="s">
        <v>1677</v>
      </c>
      <c r="C53" s="52" t="s">
        <v>1498</v>
      </c>
      <c r="D53" s="52" t="s">
        <v>1499</v>
      </c>
      <c r="E53" s="52" t="s">
        <v>1500</v>
      </c>
      <c r="F53" s="52" t="s">
        <v>409</v>
      </c>
      <c r="G53" s="55" t="s">
        <v>673</v>
      </c>
      <c r="H53" s="55" t="s">
        <v>1678</v>
      </c>
      <c r="I53" s="55" t="s">
        <v>1191</v>
      </c>
      <c r="J53" s="55" t="s">
        <v>1540</v>
      </c>
      <c r="K53" s="53" t="s">
        <v>427</v>
      </c>
      <c r="L53" s="54" t="s">
        <v>1679</v>
      </c>
    </row>
    <row r="54" spans="1:13" x14ac:dyDescent="0.25">
      <c r="A54" s="51">
        <v>15</v>
      </c>
      <c r="B54" s="51" t="s">
        <v>707</v>
      </c>
      <c r="C54" s="52" t="s">
        <v>125</v>
      </c>
      <c r="D54" s="52" t="s">
        <v>17</v>
      </c>
      <c r="E54" s="52" t="s">
        <v>126</v>
      </c>
      <c r="F54" s="52" t="s">
        <v>15</v>
      </c>
      <c r="G54" s="51" t="s">
        <v>1553</v>
      </c>
      <c r="H54" s="51" t="s">
        <v>1680</v>
      </c>
      <c r="I54" s="51" t="s">
        <v>1577</v>
      </c>
      <c r="J54" s="51" t="s">
        <v>1681</v>
      </c>
      <c r="K54" s="53" t="s">
        <v>427</v>
      </c>
      <c r="L54" s="54" t="s">
        <v>1682</v>
      </c>
    </row>
    <row r="55" spans="1:13" x14ac:dyDescent="0.25">
      <c r="A55" s="51">
        <v>16</v>
      </c>
      <c r="B55" s="51" t="s">
        <v>727</v>
      </c>
      <c r="C55" s="52" t="s">
        <v>322</v>
      </c>
      <c r="D55" s="52" t="s">
        <v>17</v>
      </c>
      <c r="E55" s="52" t="s">
        <v>58</v>
      </c>
      <c r="F55" s="52" t="s">
        <v>323</v>
      </c>
      <c r="G55" s="55" t="s">
        <v>1556</v>
      </c>
      <c r="H55" s="55" t="s">
        <v>1683</v>
      </c>
      <c r="I55" s="55" t="s">
        <v>1684</v>
      </c>
      <c r="J55" s="55" t="s">
        <v>1685</v>
      </c>
      <c r="K55" s="53" t="s">
        <v>490</v>
      </c>
      <c r="L55" s="54" t="s">
        <v>1682</v>
      </c>
    </row>
    <row r="56" spans="1:13" x14ac:dyDescent="0.25">
      <c r="A56" s="51">
        <v>17</v>
      </c>
      <c r="B56" s="51" t="s">
        <v>1686</v>
      </c>
      <c r="C56" s="52" t="s">
        <v>1507</v>
      </c>
      <c r="D56" s="52" t="s">
        <v>17</v>
      </c>
      <c r="E56" s="52" t="s">
        <v>34</v>
      </c>
      <c r="F56" s="52" t="s">
        <v>1508</v>
      </c>
      <c r="G56" s="51" t="s">
        <v>1212</v>
      </c>
      <c r="H56" s="51" t="s">
        <v>1687</v>
      </c>
      <c r="I56" s="51" t="s">
        <v>1688</v>
      </c>
      <c r="J56" s="51" t="s">
        <v>766</v>
      </c>
      <c r="K56" s="53" t="s">
        <v>427</v>
      </c>
      <c r="L56" s="54" t="s">
        <v>1689</v>
      </c>
    </row>
    <row r="57" spans="1:13" x14ac:dyDescent="0.25">
      <c r="A57" s="51">
        <v>18</v>
      </c>
      <c r="B57" s="51" t="s">
        <v>1690</v>
      </c>
      <c r="C57" s="52" t="s">
        <v>247</v>
      </c>
      <c r="D57" s="52" t="s">
        <v>17</v>
      </c>
      <c r="E57" s="52" t="s">
        <v>236</v>
      </c>
      <c r="F57" s="52" t="s">
        <v>128</v>
      </c>
      <c r="G57" s="55" t="s">
        <v>1552</v>
      </c>
      <c r="H57" s="55" t="s">
        <v>554</v>
      </c>
      <c r="I57" s="55" t="s">
        <v>1691</v>
      </c>
      <c r="J57" s="55" t="s">
        <v>1175</v>
      </c>
      <c r="K57" s="53" t="s">
        <v>427</v>
      </c>
      <c r="L57" s="54" t="s">
        <v>1692</v>
      </c>
    </row>
    <row r="58" spans="1:13" x14ac:dyDescent="0.25">
      <c r="A58" s="51">
        <v>19</v>
      </c>
      <c r="B58" s="51" t="s">
        <v>1327</v>
      </c>
      <c r="C58" s="52" t="s">
        <v>1093</v>
      </c>
      <c r="D58" s="52" t="s">
        <v>17</v>
      </c>
      <c r="E58" s="52" t="s">
        <v>24</v>
      </c>
      <c r="F58" s="52" t="s">
        <v>128</v>
      </c>
      <c r="G58" s="51" t="s">
        <v>866</v>
      </c>
      <c r="H58" s="51" t="s">
        <v>446</v>
      </c>
      <c r="I58" s="51" t="s">
        <v>1204</v>
      </c>
      <c r="J58" s="51" t="s">
        <v>1693</v>
      </c>
      <c r="K58" s="53" t="s">
        <v>427</v>
      </c>
      <c r="L58" s="54" t="s">
        <v>1694</v>
      </c>
    </row>
    <row r="59" spans="1:13" x14ac:dyDescent="0.25">
      <c r="A59" s="51">
        <v>20</v>
      </c>
      <c r="B59" s="51" t="s">
        <v>712</v>
      </c>
      <c r="C59" s="52" t="s">
        <v>245</v>
      </c>
      <c r="D59" s="52" t="s">
        <v>17</v>
      </c>
      <c r="E59" s="52" t="s">
        <v>246</v>
      </c>
      <c r="F59" s="52" t="s">
        <v>200</v>
      </c>
      <c r="G59" s="55" t="s">
        <v>1224</v>
      </c>
      <c r="H59" s="55" t="s">
        <v>1695</v>
      </c>
      <c r="I59" s="55" t="s">
        <v>1397</v>
      </c>
      <c r="J59" s="55" t="s">
        <v>1605</v>
      </c>
      <c r="K59" s="53" t="s">
        <v>427</v>
      </c>
      <c r="L59" s="54" t="s">
        <v>1696</v>
      </c>
    </row>
    <row r="60" spans="1:13" x14ac:dyDescent="0.25">
      <c r="A60" s="51">
        <v>21</v>
      </c>
      <c r="B60" s="51" t="s">
        <v>738</v>
      </c>
      <c r="C60" s="52" t="s">
        <v>370</v>
      </c>
      <c r="D60" s="52" t="s">
        <v>17</v>
      </c>
      <c r="E60" s="52" t="s">
        <v>24</v>
      </c>
      <c r="F60" s="52" t="s">
        <v>68</v>
      </c>
      <c r="G60" s="51" t="s">
        <v>554</v>
      </c>
      <c r="H60" s="51" t="s">
        <v>570</v>
      </c>
      <c r="I60" s="51" t="s">
        <v>1131</v>
      </c>
      <c r="J60" s="51" t="s">
        <v>441</v>
      </c>
      <c r="K60" s="53" t="s">
        <v>427</v>
      </c>
      <c r="L60" s="54" t="s">
        <v>1697</v>
      </c>
    </row>
    <row r="61" spans="1:13" x14ac:dyDescent="0.25">
      <c r="A61" s="51">
        <v>22</v>
      </c>
      <c r="B61" s="51" t="s">
        <v>1698</v>
      </c>
      <c r="C61" s="52" t="s">
        <v>353</v>
      </c>
      <c r="D61" s="52" t="s">
        <v>20</v>
      </c>
      <c r="E61" s="52" t="s">
        <v>354</v>
      </c>
      <c r="F61" s="52" t="s">
        <v>369</v>
      </c>
      <c r="G61" s="55" t="s">
        <v>1699</v>
      </c>
      <c r="H61" s="55" t="s">
        <v>1700</v>
      </c>
      <c r="I61" s="55" t="s">
        <v>538</v>
      </c>
      <c r="J61" s="55" t="s">
        <v>665</v>
      </c>
      <c r="K61" s="53" t="s">
        <v>427</v>
      </c>
      <c r="L61" s="54" t="s">
        <v>1701</v>
      </c>
    </row>
    <row r="62" spans="1:13" x14ac:dyDescent="0.25">
      <c r="A62" s="51">
        <v>23</v>
      </c>
      <c r="B62" s="51" t="s">
        <v>1702</v>
      </c>
      <c r="C62" s="52" t="s">
        <v>1519</v>
      </c>
      <c r="D62" s="52" t="s">
        <v>17</v>
      </c>
      <c r="E62" s="52" t="s">
        <v>58</v>
      </c>
      <c r="F62" s="52" t="s">
        <v>1520</v>
      </c>
      <c r="G62" s="53" t="s">
        <v>1146</v>
      </c>
      <c r="H62" s="51" t="s">
        <v>793</v>
      </c>
      <c r="I62" s="53" t="s">
        <v>1278</v>
      </c>
      <c r="J62" s="53" t="s">
        <v>1703</v>
      </c>
      <c r="K62" s="53" t="s">
        <v>427</v>
      </c>
      <c r="L62" s="54" t="s">
        <v>1704</v>
      </c>
    </row>
    <row r="63" spans="1:13" x14ac:dyDescent="0.25">
      <c r="A63" s="213" t="s">
        <v>358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</row>
    <row r="64" spans="1:13" x14ac:dyDescent="0.25">
      <c r="A64" s="47" t="s">
        <v>340</v>
      </c>
      <c r="B64" s="47" t="s">
        <v>341</v>
      </c>
      <c r="C64" s="48" t="s">
        <v>0</v>
      </c>
      <c r="D64" s="48" t="s">
        <v>1</v>
      </c>
      <c r="E64" s="48" t="s">
        <v>342</v>
      </c>
      <c r="F64" s="48" t="s">
        <v>3</v>
      </c>
      <c r="G64" s="49" t="s">
        <v>343</v>
      </c>
      <c r="H64" s="49" t="s">
        <v>344</v>
      </c>
      <c r="I64" s="49" t="s">
        <v>345</v>
      </c>
      <c r="J64" s="49" t="s">
        <v>425</v>
      </c>
      <c r="K64" s="50" t="s">
        <v>346</v>
      </c>
      <c r="L64" s="49" t="s">
        <v>347</v>
      </c>
      <c r="M64" s="89" t="s">
        <v>366</v>
      </c>
    </row>
    <row r="65" spans="1:13" x14ac:dyDescent="0.25">
      <c r="A65" s="51">
        <v>1</v>
      </c>
      <c r="B65" s="51" t="s">
        <v>1357</v>
      </c>
      <c r="C65" s="52" t="s">
        <v>1096</v>
      </c>
      <c r="D65" s="52" t="s">
        <v>17</v>
      </c>
      <c r="E65" s="52" t="s">
        <v>92</v>
      </c>
      <c r="F65" s="52" t="s">
        <v>39</v>
      </c>
      <c r="G65" s="51" t="s">
        <v>1116</v>
      </c>
      <c r="H65" s="51" t="s">
        <v>1705</v>
      </c>
      <c r="I65" s="51" t="s">
        <v>1661</v>
      </c>
      <c r="J65" s="51" t="s">
        <v>1706</v>
      </c>
      <c r="K65" s="53" t="s">
        <v>427</v>
      </c>
      <c r="L65" s="54" t="s">
        <v>1707</v>
      </c>
      <c r="M65" s="76">
        <v>25</v>
      </c>
    </row>
    <row r="66" spans="1:13" x14ac:dyDescent="0.25">
      <c r="A66" s="51">
        <v>2</v>
      </c>
      <c r="B66" s="51" t="s">
        <v>785</v>
      </c>
      <c r="C66" s="52" t="s">
        <v>279</v>
      </c>
      <c r="D66" s="52" t="s">
        <v>17</v>
      </c>
      <c r="E66" s="52" t="s">
        <v>66</v>
      </c>
      <c r="F66" s="19" t="s">
        <v>1863</v>
      </c>
      <c r="G66" s="55" t="s">
        <v>1253</v>
      </c>
      <c r="H66" s="55" t="s">
        <v>1708</v>
      </c>
      <c r="I66" s="55" t="s">
        <v>1709</v>
      </c>
      <c r="J66" s="55" t="s">
        <v>1710</v>
      </c>
      <c r="K66" s="53" t="s">
        <v>490</v>
      </c>
      <c r="L66" s="54" t="s">
        <v>1711</v>
      </c>
      <c r="M66" s="76">
        <v>18</v>
      </c>
    </row>
    <row r="67" spans="1:13" x14ac:dyDescent="0.25">
      <c r="A67" s="51">
        <v>3</v>
      </c>
      <c r="B67" s="51" t="s">
        <v>775</v>
      </c>
      <c r="C67" s="52" t="s">
        <v>119</v>
      </c>
      <c r="D67" s="52" t="s">
        <v>17</v>
      </c>
      <c r="E67" s="52" t="s">
        <v>140</v>
      </c>
      <c r="F67" s="52" t="s">
        <v>15</v>
      </c>
      <c r="G67" s="51" t="s">
        <v>1712</v>
      </c>
      <c r="H67" s="51" t="s">
        <v>1713</v>
      </c>
      <c r="I67" s="51" t="s">
        <v>1714</v>
      </c>
      <c r="J67" s="51" t="s">
        <v>1646</v>
      </c>
      <c r="K67" s="53" t="s">
        <v>427</v>
      </c>
      <c r="L67" s="54" t="s">
        <v>1715</v>
      </c>
      <c r="M67" s="76">
        <v>15</v>
      </c>
    </row>
    <row r="68" spans="1:13" x14ac:dyDescent="0.25">
      <c r="A68" s="51">
        <v>4</v>
      </c>
      <c r="B68" s="51" t="s">
        <v>1716</v>
      </c>
      <c r="C68" s="52" t="s">
        <v>19</v>
      </c>
      <c r="D68" s="52" t="s">
        <v>20</v>
      </c>
      <c r="E68" s="52" t="s">
        <v>163</v>
      </c>
      <c r="F68" s="52" t="s">
        <v>105</v>
      </c>
      <c r="G68" s="55" t="s">
        <v>1651</v>
      </c>
      <c r="H68" s="55" t="s">
        <v>1717</v>
      </c>
      <c r="I68" s="55" t="s">
        <v>1363</v>
      </c>
      <c r="J68" s="55" t="s">
        <v>1718</v>
      </c>
      <c r="K68" s="53" t="s">
        <v>427</v>
      </c>
      <c r="L68" s="54" t="s">
        <v>1719</v>
      </c>
      <c r="M68" s="76">
        <v>12</v>
      </c>
    </row>
    <row r="69" spans="1:13" x14ac:dyDescent="0.25">
      <c r="A69" s="51">
        <v>5</v>
      </c>
      <c r="B69" s="51" t="s">
        <v>790</v>
      </c>
      <c r="C69" s="52" t="s">
        <v>162</v>
      </c>
      <c r="D69" s="52" t="s">
        <v>20</v>
      </c>
      <c r="E69" s="52" t="s">
        <v>163</v>
      </c>
      <c r="F69" s="52" t="s">
        <v>105</v>
      </c>
      <c r="G69" s="51" t="s">
        <v>1263</v>
      </c>
      <c r="H69" s="51" t="s">
        <v>1720</v>
      </c>
      <c r="I69" s="51" t="s">
        <v>1721</v>
      </c>
      <c r="J69" s="51" t="s">
        <v>1247</v>
      </c>
      <c r="K69" s="53" t="s">
        <v>427</v>
      </c>
      <c r="L69" s="54" t="s">
        <v>1722</v>
      </c>
      <c r="M69" s="76">
        <v>10</v>
      </c>
    </row>
    <row r="70" spans="1:13" x14ac:dyDescent="0.25">
      <c r="A70" s="51">
        <v>6</v>
      </c>
      <c r="B70" s="51" t="s">
        <v>779</v>
      </c>
      <c r="C70" s="52" t="s">
        <v>93</v>
      </c>
      <c r="D70" s="52" t="s">
        <v>17</v>
      </c>
      <c r="E70" s="52" t="s">
        <v>94</v>
      </c>
      <c r="F70" s="52" t="s">
        <v>39</v>
      </c>
      <c r="G70" s="55" t="s">
        <v>1429</v>
      </c>
      <c r="H70" s="55" t="s">
        <v>1723</v>
      </c>
      <c r="I70" s="55" t="s">
        <v>1396</v>
      </c>
      <c r="J70" s="55" t="s">
        <v>1175</v>
      </c>
      <c r="K70" s="53" t="s">
        <v>497</v>
      </c>
      <c r="L70" s="54" t="s">
        <v>1724</v>
      </c>
      <c r="M70" s="76">
        <v>8</v>
      </c>
    </row>
    <row r="71" spans="1:13" x14ac:dyDescent="0.25">
      <c r="A71" s="51">
        <v>7</v>
      </c>
      <c r="B71" s="51" t="s">
        <v>770</v>
      </c>
      <c r="C71" s="52" t="s">
        <v>238</v>
      </c>
      <c r="D71" s="52" t="s">
        <v>17</v>
      </c>
      <c r="E71" s="52" t="s">
        <v>35</v>
      </c>
      <c r="F71" s="52" t="s">
        <v>63</v>
      </c>
      <c r="G71" s="51" t="s">
        <v>1598</v>
      </c>
      <c r="H71" s="51" t="s">
        <v>1725</v>
      </c>
      <c r="I71" s="53" t="s">
        <v>1304</v>
      </c>
      <c r="J71" s="51" t="s">
        <v>645</v>
      </c>
      <c r="K71" s="53" t="s">
        <v>490</v>
      </c>
      <c r="L71" s="54" t="s">
        <v>1726</v>
      </c>
      <c r="M71" s="76">
        <v>6</v>
      </c>
    </row>
    <row r="72" spans="1:13" x14ac:dyDescent="0.25">
      <c r="A72" s="51">
        <v>8</v>
      </c>
      <c r="B72" s="51" t="s">
        <v>1380</v>
      </c>
      <c r="C72" s="52" t="s">
        <v>1089</v>
      </c>
      <c r="D72" s="52" t="s">
        <v>17</v>
      </c>
      <c r="E72" s="52" t="s">
        <v>141</v>
      </c>
      <c r="F72" s="52" t="s">
        <v>1090</v>
      </c>
      <c r="G72" s="55" t="s">
        <v>1727</v>
      </c>
      <c r="H72" s="55" t="s">
        <v>1644</v>
      </c>
      <c r="I72" s="55" t="s">
        <v>1582</v>
      </c>
      <c r="J72" s="55" t="s">
        <v>1728</v>
      </c>
      <c r="K72" s="53" t="s">
        <v>427</v>
      </c>
      <c r="L72" s="54" t="s">
        <v>1726</v>
      </c>
      <c r="M72" s="76">
        <v>4</v>
      </c>
    </row>
    <row r="73" spans="1:13" x14ac:dyDescent="0.25">
      <c r="A73" s="51">
        <v>9</v>
      </c>
      <c r="B73" s="51" t="s">
        <v>1729</v>
      </c>
      <c r="C73" s="52" t="s">
        <v>1513</v>
      </c>
      <c r="D73" s="52" t="s">
        <v>17</v>
      </c>
      <c r="E73" s="52" t="s">
        <v>35</v>
      </c>
      <c r="F73" s="52" t="s">
        <v>128</v>
      </c>
      <c r="G73" s="51" t="s">
        <v>1536</v>
      </c>
      <c r="H73" s="51" t="s">
        <v>1730</v>
      </c>
      <c r="I73" s="51" t="s">
        <v>1731</v>
      </c>
      <c r="J73" s="53" t="s">
        <v>874</v>
      </c>
      <c r="K73" s="53" t="s">
        <v>427</v>
      </c>
      <c r="L73" s="54" t="s">
        <v>1732</v>
      </c>
      <c r="M73" s="76">
        <v>2</v>
      </c>
    </row>
    <row r="74" spans="1:13" x14ac:dyDescent="0.25">
      <c r="A74" s="51">
        <v>10</v>
      </c>
      <c r="B74" s="51" t="s">
        <v>795</v>
      </c>
      <c r="C74" s="52" t="s">
        <v>109</v>
      </c>
      <c r="D74" s="52" t="s">
        <v>17</v>
      </c>
      <c r="E74" s="52" t="s">
        <v>110</v>
      </c>
      <c r="F74" s="52" t="s">
        <v>15</v>
      </c>
      <c r="G74" s="55" t="s">
        <v>1203</v>
      </c>
      <c r="H74" s="55" t="s">
        <v>1658</v>
      </c>
      <c r="I74" s="55" t="s">
        <v>428</v>
      </c>
      <c r="J74" s="55" t="s">
        <v>1437</v>
      </c>
      <c r="K74" s="53" t="s">
        <v>427</v>
      </c>
      <c r="L74" s="54" t="s">
        <v>1733</v>
      </c>
      <c r="M74" s="76">
        <v>1</v>
      </c>
    </row>
    <row r="75" spans="1:13" x14ac:dyDescent="0.25">
      <c r="A75" s="51">
        <v>11</v>
      </c>
      <c r="B75" s="51" t="s">
        <v>1734</v>
      </c>
      <c r="C75" s="52" t="s">
        <v>91</v>
      </c>
      <c r="D75" s="52" t="s">
        <v>17</v>
      </c>
      <c r="E75" s="52" t="s">
        <v>92</v>
      </c>
      <c r="F75" s="52" t="s">
        <v>15</v>
      </c>
      <c r="G75" s="51" t="s">
        <v>1735</v>
      </c>
      <c r="H75" s="51" t="s">
        <v>1407</v>
      </c>
      <c r="I75" s="51" t="s">
        <v>748</v>
      </c>
      <c r="J75" s="51" t="s">
        <v>791</v>
      </c>
      <c r="K75" s="53" t="s">
        <v>490</v>
      </c>
      <c r="L75" s="54" t="s">
        <v>1736</v>
      </c>
    </row>
    <row r="76" spans="1:13" x14ac:dyDescent="0.25">
      <c r="A76" s="51">
        <v>12</v>
      </c>
      <c r="B76" s="51" t="s">
        <v>811</v>
      </c>
      <c r="C76" s="52" t="s">
        <v>396</v>
      </c>
      <c r="D76" s="52" t="s">
        <v>79</v>
      </c>
      <c r="E76" s="52" t="s">
        <v>35</v>
      </c>
      <c r="F76" s="52" t="s">
        <v>39</v>
      </c>
      <c r="G76" s="55" t="s">
        <v>1413</v>
      </c>
      <c r="H76" s="55" t="s">
        <v>1737</v>
      </c>
      <c r="I76" s="55" t="s">
        <v>1412</v>
      </c>
      <c r="J76" s="55" t="s">
        <v>1362</v>
      </c>
      <c r="K76" s="53" t="s">
        <v>427</v>
      </c>
      <c r="L76" s="54" t="s">
        <v>1738</v>
      </c>
    </row>
    <row r="77" spans="1:13" x14ac:dyDescent="0.25">
      <c r="A77" s="51">
        <v>13</v>
      </c>
      <c r="B77" s="51" t="s">
        <v>805</v>
      </c>
      <c r="C77" s="52" t="s">
        <v>259</v>
      </c>
      <c r="D77" s="52" t="s">
        <v>17</v>
      </c>
      <c r="E77" s="52" t="s">
        <v>260</v>
      </c>
      <c r="F77" s="52" t="s">
        <v>128</v>
      </c>
      <c r="G77" s="51" t="s">
        <v>1739</v>
      </c>
      <c r="H77" s="51" t="s">
        <v>1204</v>
      </c>
      <c r="I77" s="51" t="s">
        <v>1740</v>
      </c>
      <c r="J77" s="51" t="s">
        <v>659</v>
      </c>
      <c r="K77" s="53" t="s">
        <v>490</v>
      </c>
      <c r="L77" s="54" t="s">
        <v>1741</v>
      </c>
    </row>
    <row r="78" spans="1:13" x14ac:dyDescent="0.25">
      <c r="A78" s="51">
        <v>14</v>
      </c>
      <c r="B78" s="51" t="s">
        <v>825</v>
      </c>
      <c r="C78" s="52" t="s">
        <v>281</v>
      </c>
      <c r="D78" s="52" t="s">
        <v>17</v>
      </c>
      <c r="E78" s="52" t="s">
        <v>26</v>
      </c>
      <c r="F78" s="52" t="s">
        <v>128</v>
      </c>
      <c r="G78" s="55" t="s">
        <v>1742</v>
      </c>
      <c r="H78" s="55" t="s">
        <v>1743</v>
      </c>
      <c r="I78" s="55" t="s">
        <v>791</v>
      </c>
      <c r="J78" s="55" t="s">
        <v>1315</v>
      </c>
      <c r="K78" s="53" t="s">
        <v>427</v>
      </c>
      <c r="L78" s="54" t="s">
        <v>1744</v>
      </c>
    </row>
    <row r="79" spans="1:13" x14ac:dyDescent="0.25">
      <c r="A79" s="51">
        <v>15</v>
      </c>
      <c r="B79" s="51" t="s">
        <v>1745</v>
      </c>
      <c r="C79" s="52" t="s">
        <v>1512</v>
      </c>
      <c r="D79" s="52" t="s">
        <v>17</v>
      </c>
      <c r="E79" s="52" t="s">
        <v>26</v>
      </c>
      <c r="F79" s="52" t="s">
        <v>105</v>
      </c>
      <c r="G79" s="51" t="s">
        <v>463</v>
      </c>
      <c r="H79" s="51" t="s">
        <v>647</v>
      </c>
      <c r="I79" s="51" t="s">
        <v>569</v>
      </c>
      <c r="J79" s="51" t="s">
        <v>584</v>
      </c>
      <c r="K79" s="53" t="s">
        <v>427</v>
      </c>
      <c r="L79" s="54" t="s">
        <v>1746</v>
      </c>
    </row>
    <row r="80" spans="1:13" x14ac:dyDescent="0.25">
      <c r="A80" s="51">
        <v>16</v>
      </c>
      <c r="B80" s="51" t="s">
        <v>1747</v>
      </c>
      <c r="C80" s="52" t="s">
        <v>1514</v>
      </c>
      <c r="D80" s="52" t="s">
        <v>17</v>
      </c>
      <c r="E80" s="52" t="s">
        <v>58</v>
      </c>
      <c r="F80" s="52" t="s">
        <v>105</v>
      </c>
      <c r="G80" s="55" t="s">
        <v>459</v>
      </c>
      <c r="H80" s="55" t="s">
        <v>1561</v>
      </c>
      <c r="I80" s="55" t="s">
        <v>434</v>
      </c>
      <c r="J80" s="55" t="s">
        <v>469</v>
      </c>
      <c r="K80" s="53" t="s">
        <v>490</v>
      </c>
      <c r="L80" s="54" t="s">
        <v>1748</v>
      </c>
    </row>
    <row r="81" spans="1:13" x14ac:dyDescent="0.25">
      <c r="A81" s="51">
        <v>17</v>
      </c>
      <c r="B81" s="51" t="s">
        <v>1749</v>
      </c>
      <c r="C81" s="52" t="s">
        <v>1521</v>
      </c>
      <c r="D81" s="52" t="s">
        <v>17</v>
      </c>
      <c r="E81" s="52" t="s">
        <v>1522</v>
      </c>
      <c r="F81" s="52" t="s">
        <v>132</v>
      </c>
      <c r="G81" s="51" t="s">
        <v>1318</v>
      </c>
      <c r="H81" s="51" t="s">
        <v>674</v>
      </c>
      <c r="I81" s="51" t="s">
        <v>476</v>
      </c>
      <c r="J81" s="51" t="s">
        <v>807</v>
      </c>
      <c r="K81" s="53" t="s">
        <v>427</v>
      </c>
      <c r="L81" s="54" t="s">
        <v>1750</v>
      </c>
    </row>
    <row r="82" spans="1:13" x14ac:dyDescent="0.25">
      <c r="A82" s="51">
        <v>18</v>
      </c>
      <c r="B82" s="51" t="s">
        <v>1751</v>
      </c>
      <c r="C82" s="52" t="s">
        <v>164</v>
      </c>
      <c r="D82" s="52" t="s">
        <v>17</v>
      </c>
      <c r="E82" s="52" t="s">
        <v>35</v>
      </c>
      <c r="F82" s="52" t="s">
        <v>165</v>
      </c>
      <c r="G82" s="55" t="s">
        <v>1752</v>
      </c>
      <c r="H82" s="55" t="s">
        <v>1211</v>
      </c>
      <c r="I82" s="55" t="s">
        <v>600</v>
      </c>
      <c r="J82" s="53" t="s">
        <v>874</v>
      </c>
      <c r="K82" s="53" t="s">
        <v>427</v>
      </c>
      <c r="L82" s="54" t="s">
        <v>1753</v>
      </c>
    </row>
    <row r="83" spans="1:13" x14ac:dyDescent="0.25">
      <c r="A83" s="51">
        <v>19</v>
      </c>
      <c r="B83" s="51" t="s">
        <v>1754</v>
      </c>
      <c r="C83" s="52" t="s">
        <v>1505</v>
      </c>
      <c r="D83" s="52" t="s">
        <v>17</v>
      </c>
      <c r="E83" s="52" t="s">
        <v>1506</v>
      </c>
      <c r="F83" s="52" t="s">
        <v>21</v>
      </c>
      <c r="G83" s="53" t="s">
        <v>1755</v>
      </c>
      <c r="H83" s="53" t="s">
        <v>1756</v>
      </c>
      <c r="I83" s="51" t="s">
        <v>1422</v>
      </c>
      <c r="J83" s="51" t="s">
        <v>1757</v>
      </c>
      <c r="K83" s="53" t="s">
        <v>427</v>
      </c>
      <c r="L83" s="54" t="s">
        <v>1758</v>
      </c>
    </row>
    <row r="84" spans="1:13" x14ac:dyDescent="0.25">
      <c r="A84" s="213" t="s">
        <v>362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</row>
    <row r="85" spans="1:13" x14ac:dyDescent="0.25">
      <c r="A85" s="47" t="s">
        <v>340</v>
      </c>
      <c r="B85" s="47" t="s">
        <v>341</v>
      </c>
      <c r="C85" s="48" t="s">
        <v>0</v>
      </c>
      <c r="D85" s="48" t="s">
        <v>1</v>
      </c>
      <c r="E85" s="48" t="s">
        <v>342</v>
      </c>
      <c r="F85" s="48" t="s">
        <v>3</v>
      </c>
      <c r="G85" s="49" t="s">
        <v>343</v>
      </c>
      <c r="H85" s="49" t="s">
        <v>344</v>
      </c>
      <c r="I85" s="49" t="s">
        <v>345</v>
      </c>
      <c r="J85" s="49" t="s">
        <v>425</v>
      </c>
      <c r="K85" s="50" t="s">
        <v>346</v>
      </c>
      <c r="L85" s="49" t="s">
        <v>347</v>
      </c>
      <c r="M85" s="89" t="s">
        <v>366</v>
      </c>
    </row>
    <row r="86" spans="1:13" x14ac:dyDescent="0.25">
      <c r="A86" s="51">
        <v>1</v>
      </c>
      <c r="B86" s="51" t="s">
        <v>853</v>
      </c>
      <c r="C86" s="52" t="s">
        <v>22</v>
      </c>
      <c r="D86" s="52" t="s">
        <v>20</v>
      </c>
      <c r="E86" s="52" t="s">
        <v>171</v>
      </c>
      <c r="F86" s="52" t="s">
        <v>11</v>
      </c>
      <c r="G86" s="51" t="s">
        <v>1014</v>
      </c>
      <c r="H86" s="51" t="s">
        <v>1721</v>
      </c>
      <c r="I86" s="51" t="s">
        <v>1584</v>
      </c>
      <c r="J86" s="51" t="s">
        <v>1544</v>
      </c>
      <c r="K86" s="53" t="s">
        <v>427</v>
      </c>
      <c r="L86" s="54" t="s">
        <v>1759</v>
      </c>
      <c r="M86" s="76">
        <v>25</v>
      </c>
    </row>
    <row r="87" spans="1:13" x14ac:dyDescent="0.25">
      <c r="A87" s="51">
        <v>2</v>
      </c>
      <c r="B87" s="51" t="s">
        <v>863</v>
      </c>
      <c r="C87" s="52" t="s">
        <v>9</v>
      </c>
      <c r="D87" s="52" t="s">
        <v>87</v>
      </c>
      <c r="E87" s="52" t="s">
        <v>10</v>
      </c>
      <c r="F87" s="52" t="s">
        <v>11</v>
      </c>
      <c r="G87" s="55" t="s">
        <v>1032</v>
      </c>
      <c r="H87" s="55" t="s">
        <v>1658</v>
      </c>
      <c r="I87" s="55" t="s">
        <v>1542</v>
      </c>
      <c r="J87" s="55" t="s">
        <v>1760</v>
      </c>
      <c r="K87" s="53" t="s">
        <v>427</v>
      </c>
      <c r="L87" s="54" t="s">
        <v>1761</v>
      </c>
      <c r="M87" s="76">
        <v>18</v>
      </c>
    </row>
    <row r="88" spans="1:13" x14ac:dyDescent="0.25">
      <c r="A88" s="51">
        <v>3</v>
      </c>
      <c r="B88" s="51" t="s">
        <v>858</v>
      </c>
      <c r="C88" s="52" t="s">
        <v>265</v>
      </c>
      <c r="D88" s="52" t="s">
        <v>17</v>
      </c>
      <c r="E88" s="52" t="s">
        <v>270</v>
      </c>
      <c r="F88" s="52" t="s">
        <v>11</v>
      </c>
      <c r="G88" s="51" t="s">
        <v>1762</v>
      </c>
      <c r="H88" s="51" t="s">
        <v>1407</v>
      </c>
      <c r="I88" s="51" t="s">
        <v>1667</v>
      </c>
      <c r="J88" s="51" t="s">
        <v>429</v>
      </c>
      <c r="K88" s="53" t="s">
        <v>427</v>
      </c>
      <c r="L88" s="54" t="s">
        <v>1763</v>
      </c>
      <c r="M88" s="76">
        <v>15</v>
      </c>
    </row>
    <row r="89" spans="1:13" x14ac:dyDescent="0.25">
      <c r="A89" s="51">
        <v>4</v>
      </c>
      <c r="B89" s="51" t="s">
        <v>864</v>
      </c>
      <c r="C89" s="52" t="s">
        <v>82</v>
      </c>
      <c r="D89" s="52" t="s">
        <v>17</v>
      </c>
      <c r="E89" s="52" t="s">
        <v>10</v>
      </c>
      <c r="F89" s="52" t="s">
        <v>11</v>
      </c>
      <c r="G89" s="55" t="s">
        <v>1664</v>
      </c>
      <c r="H89" s="55" t="s">
        <v>1534</v>
      </c>
      <c r="I89" s="55" t="s">
        <v>1424</v>
      </c>
      <c r="J89" s="55" t="s">
        <v>1560</v>
      </c>
      <c r="K89" s="53" t="s">
        <v>490</v>
      </c>
      <c r="L89" s="54" t="s">
        <v>1764</v>
      </c>
      <c r="M89" s="76">
        <v>12</v>
      </c>
    </row>
    <row r="90" spans="1:13" x14ac:dyDescent="0.25">
      <c r="A90" s="51">
        <v>5</v>
      </c>
      <c r="B90" s="51" t="s">
        <v>869</v>
      </c>
      <c r="C90" s="52" t="s">
        <v>174</v>
      </c>
      <c r="D90" s="52" t="s">
        <v>17</v>
      </c>
      <c r="E90" s="52" t="s">
        <v>10</v>
      </c>
      <c r="F90" s="52" t="s">
        <v>11</v>
      </c>
      <c r="G90" s="51" t="s">
        <v>1765</v>
      </c>
      <c r="H90" s="51" t="s">
        <v>1766</v>
      </c>
      <c r="I90" s="51" t="s">
        <v>1767</v>
      </c>
      <c r="J90" s="51" t="s">
        <v>1120</v>
      </c>
      <c r="K90" s="53" t="s">
        <v>497</v>
      </c>
      <c r="L90" s="54" t="s">
        <v>1123</v>
      </c>
      <c r="M90" s="76">
        <v>10</v>
      </c>
    </row>
    <row r="91" spans="1:13" x14ac:dyDescent="0.25">
      <c r="A91" s="51">
        <v>6</v>
      </c>
      <c r="B91" s="51" t="s">
        <v>885</v>
      </c>
      <c r="C91" s="52" t="s">
        <v>337</v>
      </c>
      <c r="D91" s="52" t="s">
        <v>17</v>
      </c>
      <c r="E91" s="52" t="s">
        <v>338</v>
      </c>
      <c r="F91" s="52" t="s">
        <v>11</v>
      </c>
      <c r="G91" s="55" t="s">
        <v>1768</v>
      </c>
      <c r="H91" s="55" t="s">
        <v>1539</v>
      </c>
      <c r="I91" s="55" t="s">
        <v>1769</v>
      </c>
      <c r="J91" s="53" t="s">
        <v>725</v>
      </c>
      <c r="K91" s="53" t="s">
        <v>427</v>
      </c>
      <c r="L91" s="54" t="s">
        <v>655</v>
      </c>
      <c r="M91" s="76">
        <v>8</v>
      </c>
    </row>
    <row r="92" spans="1:13" x14ac:dyDescent="0.25">
      <c r="A92" s="51">
        <v>7</v>
      </c>
      <c r="B92" s="51" t="s">
        <v>886</v>
      </c>
      <c r="C92" s="52" t="s">
        <v>374</v>
      </c>
      <c r="D92" s="52" t="s">
        <v>17</v>
      </c>
      <c r="E92" s="52" t="s">
        <v>375</v>
      </c>
      <c r="F92" s="52" t="s">
        <v>7</v>
      </c>
      <c r="G92" s="51" t="s">
        <v>1397</v>
      </c>
      <c r="H92" s="51" t="s">
        <v>1185</v>
      </c>
      <c r="I92" s="51" t="s">
        <v>664</v>
      </c>
      <c r="J92" s="51" t="s">
        <v>1699</v>
      </c>
      <c r="K92" s="53" t="s">
        <v>427</v>
      </c>
      <c r="L92" s="54" t="s">
        <v>1770</v>
      </c>
      <c r="M92" s="76">
        <v>6</v>
      </c>
    </row>
    <row r="93" spans="1:13" x14ac:dyDescent="0.25">
      <c r="A93" s="51">
        <v>8</v>
      </c>
      <c r="B93" s="51" t="s">
        <v>702</v>
      </c>
      <c r="C93" s="52" t="s">
        <v>407</v>
      </c>
      <c r="D93" s="52" t="s">
        <v>17</v>
      </c>
      <c r="E93" s="52" t="s">
        <v>58</v>
      </c>
      <c r="F93" s="52" t="s">
        <v>128</v>
      </c>
      <c r="G93" s="55" t="s">
        <v>1525</v>
      </c>
      <c r="H93" s="55" t="s">
        <v>646</v>
      </c>
      <c r="I93" s="55" t="s">
        <v>787</v>
      </c>
      <c r="J93" s="55" t="s">
        <v>1771</v>
      </c>
      <c r="K93" s="53" t="s">
        <v>490</v>
      </c>
      <c r="L93" s="54" t="s">
        <v>1772</v>
      </c>
      <c r="M93" s="76">
        <v>4</v>
      </c>
    </row>
    <row r="94" spans="1:13" x14ac:dyDescent="0.25">
      <c r="A94" s="51">
        <v>9</v>
      </c>
      <c r="B94" s="51" t="s">
        <v>873</v>
      </c>
      <c r="C94" s="52" t="s">
        <v>330</v>
      </c>
      <c r="D94" s="52" t="s">
        <v>17</v>
      </c>
      <c r="E94" s="52" t="s">
        <v>224</v>
      </c>
      <c r="F94" s="52" t="s">
        <v>43</v>
      </c>
      <c r="G94" s="51" t="s">
        <v>1530</v>
      </c>
      <c r="H94" s="51" t="s">
        <v>1212</v>
      </c>
      <c r="I94" s="51" t="s">
        <v>470</v>
      </c>
      <c r="J94" s="51" t="s">
        <v>616</v>
      </c>
      <c r="K94" s="53" t="s">
        <v>427</v>
      </c>
      <c r="L94" s="54" t="s">
        <v>1773</v>
      </c>
      <c r="M94" s="76">
        <v>2</v>
      </c>
    </row>
    <row r="95" spans="1:13" x14ac:dyDescent="0.25">
      <c r="A95" s="51">
        <v>10</v>
      </c>
      <c r="B95" s="51" t="s">
        <v>1774</v>
      </c>
      <c r="C95" s="52" t="s">
        <v>1517</v>
      </c>
      <c r="D95" s="52" t="s">
        <v>17</v>
      </c>
      <c r="E95" s="52" t="s">
        <v>382</v>
      </c>
      <c r="F95" s="52" t="s">
        <v>1518</v>
      </c>
      <c r="G95" s="55" t="s">
        <v>1431</v>
      </c>
      <c r="H95" s="55" t="s">
        <v>1775</v>
      </c>
      <c r="I95" s="55" t="s">
        <v>600</v>
      </c>
      <c r="J95" s="53" t="s">
        <v>725</v>
      </c>
      <c r="K95" s="53" t="s">
        <v>427</v>
      </c>
      <c r="L95" s="54" t="s">
        <v>1776</v>
      </c>
      <c r="M95" s="76">
        <v>1</v>
      </c>
    </row>
    <row r="96" spans="1:13" x14ac:dyDescent="0.25">
      <c r="A96" s="51">
        <v>11</v>
      </c>
      <c r="B96" s="51" t="s">
        <v>1777</v>
      </c>
      <c r="C96" s="52" t="s">
        <v>1509</v>
      </c>
      <c r="D96" s="52" t="s">
        <v>17</v>
      </c>
      <c r="E96" s="52" t="s">
        <v>1510</v>
      </c>
      <c r="F96" s="52" t="s">
        <v>1511</v>
      </c>
      <c r="G96" s="51" t="s">
        <v>1778</v>
      </c>
      <c r="H96" s="51" t="s">
        <v>685</v>
      </c>
      <c r="I96" s="51" t="s">
        <v>1779</v>
      </c>
      <c r="J96" s="51" t="s">
        <v>628</v>
      </c>
      <c r="K96" s="53" t="s">
        <v>427</v>
      </c>
      <c r="L96" s="54" t="s">
        <v>1780</v>
      </c>
      <c r="M96" s="32"/>
    </row>
    <row r="97" spans="1:13" x14ac:dyDescent="0.25">
      <c r="A97" s="51">
        <v>12</v>
      </c>
      <c r="B97" s="51" t="s">
        <v>891</v>
      </c>
      <c r="C97" s="52" t="s">
        <v>381</v>
      </c>
      <c r="D97" s="52" t="s">
        <v>17</v>
      </c>
      <c r="E97" s="52" t="s">
        <v>382</v>
      </c>
      <c r="F97" s="52" t="s">
        <v>383</v>
      </c>
      <c r="G97" s="55" t="s">
        <v>1781</v>
      </c>
      <c r="H97" s="55" t="s">
        <v>1782</v>
      </c>
      <c r="I97" s="55" t="s">
        <v>617</v>
      </c>
      <c r="J97" s="55" t="s">
        <v>916</v>
      </c>
      <c r="K97" s="53" t="s">
        <v>534</v>
      </c>
      <c r="L97" s="54" t="s">
        <v>1783</v>
      </c>
      <c r="M97" s="32"/>
    </row>
    <row r="98" spans="1:13" x14ac:dyDescent="0.25">
      <c r="A98" s="51">
        <v>13</v>
      </c>
      <c r="B98" s="51" t="s">
        <v>1784</v>
      </c>
      <c r="C98" s="52" t="s">
        <v>1501</v>
      </c>
      <c r="D98" s="52" t="s">
        <v>17</v>
      </c>
      <c r="E98" s="52" t="s">
        <v>1502</v>
      </c>
      <c r="F98" s="52" t="s">
        <v>1503</v>
      </c>
      <c r="G98" s="51" t="s">
        <v>1315</v>
      </c>
      <c r="H98" s="51" t="s">
        <v>605</v>
      </c>
      <c r="I98" s="51" t="s">
        <v>481</v>
      </c>
      <c r="J98" s="51" t="s">
        <v>1383</v>
      </c>
      <c r="K98" s="53" t="s">
        <v>427</v>
      </c>
      <c r="L98" s="54" t="s">
        <v>1785</v>
      </c>
      <c r="M98" s="32"/>
    </row>
    <row r="99" spans="1:13" x14ac:dyDescent="0.25">
      <c r="A99" s="213" t="s">
        <v>363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</row>
    <row r="100" spans="1:13" x14ac:dyDescent="0.25">
      <c r="A100" s="47" t="s">
        <v>340</v>
      </c>
      <c r="B100" s="47" t="s">
        <v>341</v>
      </c>
      <c r="C100" s="48" t="s">
        <v>0</v>
      </c>
      <c r="D100" s="48" t="s">
        <v>1</v>
      </c>
      <c r="E100" s="48" t="s">
        <v>342</v>
      </c>
      <c r="F100" s="48" t="s">
        <v>3</v>
      </c>
      <c r="G100" s="49" t="s">
        <v>343</v>
      </c>
      <c r="H100" s="49" t="s">
        <v>344</v>
      </c>
      <c r="I100" s="49" t="s">
        <v>345</v>
      </c>
      <c r="J100" s="49" t="s">
        <v>425</v>
      </c>
      <c r="K100" s="50" t="s">
        <v>346</v>
      </c>
      <c r="L100" s="49" t="s">
        <v>347</v>
      </c>
      <c r="M100" s="89" t="s">
        <v>366</v>
      </c>
    </row>
    <row r="101" spans="1:13" x14ac:dyDescent="0.25">
      <c r="A101" s="51">
        <v>1</v>
      </c>
      <c r="B101" s="51" t="s">
        <v>907</v>
      </c>
      <c r="C101" s="52" t="s">
        <v>311</v>
      </c>
      <c r="D101" s="52" t="s">
        <v>17</v>
      </c>
      <c r="E101" s="52" t="s">
        <v>312</v>
      </c>
      <c r="F101" s="52" t="s">
        <v>11</v>
      </c>
      <c r="G101" s="51" t="s">
        <v>1768</v>
      </c>
      <c r="H101" s="51" t="s">
        <v>1181</v>
      </c>
      <c r="I101" s="51" t="s">
        <v>1199</v>
      </c>
      <c r="J101" s="51" t="s">
        <v>1786</v>
      </c>
      <c r="K101" s="53" t="s">
        <v>427</v>
      </c>
      <c r="L101" s="54" t="s">
        <v>1787</v>
      </c>
      <c r="M101" s="76">
        <v>25</v>
      </c>
    </row>
    <row r="102" spans="1:13" x14ac:dyDescent="0.25">
      <c r="A102" s="51">
        <v>2</v>
      </c>
      <c r="B102" s="51" t="s">
        <v>915</v>
      </c>
      <c r="C102" s="52" t="s">
        <v>215</v>
      </c>
      <c r="D102" s="52" t="s">
        <v>17</v>
      </c>
      <c r="E102" s="52" t="s">
        <v>216</v>
      </c>
      <c r="F102" s="52" t="s">
        <v>155</v>
      </c>
      <c r="G102" s="55" t="s">
        <v>1261</v>
      </c>
      <c r="H102" s="55" t="s">
        <v>1366</v>
      </c>
      <c r="I102" s="55" t="s">
        <v>1691</v>
      </c>
      <c r="J102" s="55" t="s">
        <v>431</v>
      </c>
      <c r="K102" s="53" t="s">
        <v>427</v>
      </c>
      <c r="L102" s="54" t="s">
        <v>1788</v>
      </c>
      <c r="M102" s="76">
        <v>18</v>
      </c>
    </row>
    <row r="103" spans="1:13" x14ac:dyDescent="0.25">
      <c r="A103" s="51">
        <v>3</v>
      </c>
      <c r="B103" s="51" t="s">
        <v>1789</v>
      </c>
      <c r="C103" s="52" t="s">
        <v>1504</v>
      </c>
      <c r="D103" s="52" t="s">
        <v>17</v>
      </c>
      <c r="E103" s="52" t="s">
        <v>399</v>
      </c>
      <c r="F103" s="52" t="s">
        <v>11</v>
      </c>
      <c r="G103" s="51" t="s">
        <v>1790</v>
      </c>
      <c r="H103" s="51" t="s">
        <v>1126</v>
      </c>
      <c r="I103" s="51" t="s">
        <v>1791</v>
      </c>
      <c r="J103" s="51" t="s">
        <v>674</v>
      </c>
      <c r="K103" s="53" t="s">
        <v>427</v>
      </c>
      <c r="L103" s="54" t="s">
        <v>1792</v>
      </c>
      <c r="M103" s="76">
        <v>15</v>
      </c>
    </row>
    <row r="104" spans="1:13" x14ac:dyDescent="0.25">
      <c r="A104" s="51">
        <v>4</v>
      </c>
      <c r="B104" s="51" t="s">
        <v>924</v>
      </c>
      <c r="C104" s="52" t="s">
        <v>160</v>
      </c>
      <c r="D104" s="52" t="s">
        <v>87</v>
      </c>
      <c r="E104" s="52" t="s">
        <v>161</v>
      </c>
      <c r="F104" s="52" t="s">
        <v>155</v>
      </c>
      <c r="G104" s="55" t="s">
        <v>1793</v>
      </c>
      <c r="H104" s="55" t="s">
        <v>1256</v>
      </c>
      <c r="I104" s="55" t="s">
        <v>1794</v>
      </c>
      <c r="J104" s="55" t="s">
        <v>1437</v>
      </c>
      <c r="K104" s="53" t="s">
        <v>427</v>
      </c>
      <c r="L104" s="54" t="s">
        <v>1795</v>
      </c>
      <c r="M104" s="76">
        <v>12</v>
      </c>
    </row>
    <row r="105" spans="1:13" x14ac:dyDescent="0.25">
      <c r="A105" s="213" t="s">
        <v>364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</row>
    <row r="106" spans="1:13" x14ac:dyDescent="0.25">
      <c r="A106" s="47" t="s">
        <v>340</v>
      </c>
      <c r="B106" s="47" t="s">
        <v>341</v>
      </c>
      <c r="C106" s="48" t="s">
        <v>0</v>
      </c>
      <c r="D106" s="48" t="s">
        <v>1</v>
      </c>
      <c r="E106" s="48" t="s">
        <v>342</v>
      </c>
      <c r="F106" s="48" t="s">
        <v>3</v>
      </c>
      <c r="G106" s="49" t="s">
        <v>343</v>
      </c>
      <c r="H106" s="49" t="s">
        <v>344</v>
      </c>
      <c r="I106" s="49" t="s">
        <v>345</v>
      </c>
      <c r="J106" s="49" t="s">
        <v>425</v>
      </c>
      <c r="K106" s="50" t="s">
        <v>346</v>
      </c>
      <c r="L106" s="49" t="s">
        <v>347</v>
      </c>
      <c r="M106" s="49" t="s">
        <v>366</v>
      </c>
    </row>
    <row r="107" spans="1:13" x14ac:dyDescent="0.25">
      <c r="A107" s="51">
        <v>1</v>
      </c>
      <c r="B107" s="51" t="s">
        <v>951</v>
      </c>
      <c r="C107" s="52" t="s">
        <v>130</v>
      </c>
      <c r="D107" s="52" t="s">
        <v>17</v>
      </c>
      <c r="E107" s="52" t="s">
        <v>92</v>
      </c>
      <c r="F107" s="52" t="s">
        <v>36</v>
      </c>
      <c r="G107" s="51" t="s">
        <v>1796</v>
      </c>
      <c r="H107" s="51" t="s">
        <v>1797</v>
      </c>
      <c r="I107" s="51" t="s">
        <v>1798</v>
      </c>
      <c r="J107" s="51" t="s">
        <v>1445</v>
      </c>
      <c r="K107" s="53" t="s">
        <v>427</v>
      </c>
      <c r="L107" s="54" t="s">
        <v>1799</v>
      </c>
      <c r="M107" s="92">
        <v>25</v>
      </c>
    </row>
    <row r="108" spans="1:13" x14ac:dyDescent="0.25">
      <c r="A108" s="51">
        <v>2</v>
      </c>
      <c r="B108" s="51" t="s">
        <v>945</v>
      </c>
      <c r="C108" s="52" t="s">
        <v>238</v>
      </c>
      <c r="D108" s="52" t="s">
        <v>17</v>
      </c>
      <c r="E108" s="52" t="s">
        <v>236</v>
      </c>
      <c r="F108" s="52" t="s">
        <v>237</v>
      </c>
      <c r="G108" s="55" t="s">
        <v>1455</v>
      </c>
      <c r="H108" s="55" t="s">
        <v>1800</v>
      </c>
      <c r="I108" s="55" t="s">
        <v>1801</v>
      </c>
      <c r="J108" s="55" t="s">
        <v>1802</v>
      </c>
      <c r="K108" s="53" t="s">
        <v>427</v>
      </c>
      <c r="L108" s="54" t="s">
        <v>1803</v>
      </c>
      <c r="M108" s="92">
        <v>18</v>
      </c>
    </row>
    <row r="109" spans="1:13" x14ac:dyDescent="0.25">
      <c r="A109" s="51">
        <v>3</v>
      </c>
      <c r="B109" s="51" t="s">
        <v>957</v>
      </c>
      <c r="C109" s="52" t="s">
        <v>33</v>
      </c>
      <c r="D109" s="52" t="s">
        <v>17</v>
      </c>
      <c r="E109" s="52" t="s">
        <v>34</v>
      </c>
      <c r="F109" s="52" t="s">
        <v>40</v>
      </c>
      <c r="G109" s="51" t="s">
        <v>1804</v>
      </c>
      <c r="H109" s="51" t="s">
        <v>1456</v>
      </c>
      <c r="I109" s="51" t="s">
        <v>1805</v>
      </c>
      <c r="J109" s="51" t="s">
        <v>1802</v>
      </c>
      <c r="K109" s="53" t="s">
        <v>490</v>
      </c>
      <c r="L109" s="54" t="s">
        <v>1806</v>
      </c>
      <c r="M109" s="92">
        <v>15</v>
      </c>
    </row>
    <row r="110" spans="1:13" x14ac:dyDescent="0.25">
      <c r="A110" s="51">
        <v>4</v>
      </c>
      <c r="B110" s="51" t="s">
        <v>1807</v>
      </c>
      <c r="C110" s="52" t="s">
        <v>248</v>
      </c>
      <c r="D110" s="52" t="s">
        <v>17</v>
      </c>
      <c r="E110" s="52" t="s">
        <v>151</v>
      </c>
      <c r="F110" s="52" t="s">
        <v>237</v>
      </c>
      <c r="G110" s="55" t="s">
        <v>1808</v>
      </c>
      <c r="H110" s="55" t="s">
        <v>1809</v>
      </c>
      <c r="I110" s="55" t="s">
        <v>1810</v>
      </c>
      <c r="J110" s="55" t="s">
        <v>1811</v>
      </c>
      <c r="K110" s="53" t="s">
        <v>490</v>
      </c>
      <c r="L110" s="54" t="s">
        <v>1812</v>
      </c>
      <c r="M110" s="92">
        <v>12</v>
      </c>
    </row>
    <row r="111" spans="1:13" x14ac:dyDescent="0.25">
      <c r="A111" s="51">
        <v>5</v>
      </c>
      <c r="B111" s="51" t="s">
        <v>969</v>
      </c>
      <c r="C111" s="52" t="s">
        <v>205</v>
      </c>
      <c r="D111" s="52" t="s">
        <v>104</v>
      </c>
      <c r="E111" s="52" t="s">
        <v>34</v>
      </c>
      <c r="F111" s="52" t="s">
        <v>222</v>
      </c>
      <c r="G111" s="51" t="s">
        <v>1813</v>
      </c>
      <c r="H111" s="51" t="s">
        <v>1814</v>
      </c>
      <c r="I111" s="51" t="s">
        <v>1815</v>
      </c>
      <c r="J111" s="51" t="s">
        <v>1006</v>
      </c>
      <c r="K111" s="53" t="s">
        <v>490</v>
      </c>
      <c r="L111" s="54" t="s">
        <v>1816</v>
      </c>
      <c r="M111" s="92">
        <v>10</v>
      </c>
    </row>
    <row r="112" spans="1:13" x14ac:dyDescent="0.25">
      <c r="A112" s="51">
        <v>6</v>
      </c>
      <c r="B112" s="51" t="s">
        <v>974</v>
      </c>
      <c r="C112" s="52" t="s">
        <v>290</v>
      </c>
      <c r="D112" s="52" t="s">
        <v>17</v>
      </c>
      <c r="E112" s="52" t="s">
        <v>171</v>
      </c>
      <c r="F112" s="52" t="s">
        <v>291</v>
      </c>
      <c r="G112" s="55" t="s">
        <v>947</v>
      </c>
      <c r="H112" s="55" t="s">
        <v>1817</v>
      </c>
      <c r="I112" s="55" t="s">
        <v>1818</v>
      </c>
      <c r="J112" s="55" t="s">
        <v>1818</v>
      </c>
      <c r="K112" s="53" t="s">
        <v>427</v>
      </c>
      <c r="L112" s="54" t="s">
        <v>1819</v>
      </c>
      <c r="M112" s="92">
        <v>8</v>
      </c>
    </row>
    <row r="113" spans="1:13" x14ac:dyDescent="0.25">
      <c r="A113" s="51">
        <v>7</v>
      </c>
      <c r="B113" s="51" t="s">
        <v>992</v>
      </c>
      <c r="C113" s="52" t="s">
        <v>365</v>
      </c>
      <c r="D113" s="52" t="s">
        <v>17</v>
      </c>
      <c r="E113" s="52" t="s">
        <v>94</v>
      </c>
      <c r="F113" s="52" t="s">
        <v>30</v>
      </c>
      <c r="G113" s="51" t="s">
        <v>1820</v>
      </c>
      <c r="H113" s="51" t="s">
        <v>1821</v>
      </c>
      <c r="I113" s="51" t="s">
        <v>1822</v>
      </c>
      <c r="J113" s="51" t="s">
        <v>1470</v>
      </c>
      <c r="K113" s="53" t="s">
        <v>427</v>
      </c>
      <c r="L113" s="54" t="s">
        <v>1823</v>
      </c>
      <c r="M113" s="92">
        <v>6</v>
      </c>
    </row>
    <row r="114" spans="1:13" x14ac:dyDescent="0.25">
      <c r="A114" s="51">
        <v>8</v>
      </c>
      <c r="B114" s="51" t="s">
        <v>1013</v>
      </c>
      <c r="C114" s="52" t="s">
        <v>214</v>
      </c>
      <c r="D114" s="52" t="s">
        <v>17</v>
      </c>
      <c r="E114" s="52" t="s">
        <v>35</v>
      </c>
      <c r="F114" s="52" t="s">
        <v>40</v>
      </c>
      <c r="G114" s="55" t="s">
        <v>1824</v>
      </c>
      <c r="H114" s="55" t="s">
        <v>1825</v>
      </c>
      <c r="I114" s="55" t="s">
        <v>967</v>
      </c>
      <c r="J114" s="55" t="s">
        <v>1826</v>
      </c>
      <c r="K114" s="53" t="s">
        <v>427</v>
      </c>
      <c r="L114" s="54" t="s">
        <v>1827</v>
      </c>
      <c r="M114" s="92">
        <v>4</v>
      </c>
    </row>
    <row r="115" spans="1:13" x14ac:dyDescent="0.25">
      <c r="A115" s="51">
        <v>9</v>
      </c>
      <c r="B115" s="51" t="s">
        <v>1828</v>
      </c>
      <c r="C115" s="52" t="s">
        <v>262</v>
      </c>
      <c r="D115" s="52" t="s">
        <v>17</v>
      </c>
      <c r="E115" s="52" t="s">
        <v>141</v>
      </c>
      <c r="F115" s="52" t="s">
        <v>40</v>
      </c>
      <c r="G115" s="51" t="s">
        <v>1829</v>
      </c>
      <c r="H115" s="51" t="s">
        <v>1830</v>
      </c>
      <c r="I115" s="51" t="s">
        <v>1831</v>
      </c>
      <c r="J115" s="51" t="s">
        <v>1832</v>
      </c>
      <c r="K115" s="53" t="s">
        <v>1158</v>
      </c>
      <c r="L115" s="54" t="s">
        <v>1833</v>
      </c>
      <c r="M115" s="92">
        <v>2</v>
      </c>
    </row>
    <row r="116" spans="1:13" x14ac:dyDescent="0.25">
      <c r="A116" s="51">
        <v>10</v>
      </c>
      <c r="B116" s="51" t="s">
        <v>1495</v>
      </c>
      <c r="C116" s="52" t="s">
        <v>1097</v>
      </c>
      <c r="D116" s="52" t="s">
        <v>17</v>
      </c>
      <c r="E116" s="52" t="s">
        <v>141</v>
      </c>
      <c r="F116" s="52" t="s">
        <v>40</v>
      </c>
      <c r="G116" s="55" t="s">
        <v>1834</v>
      </c>
      <c r="H116" s="55" t="s">
        <v>1824</v>
      </c>
      <c r="I116" s="55" t="s">
        <v>1835</v>
      </c>
      <c r="J116" s="55" t="s">
        <v>1835</v>
      </c>
      <c r="K116" s="53" t="s">
        <v>497</v>
      </c>
      <c r="L116" s="54" t="s">
        <v>1836</v>
      </c>
      <c r="M116" s="92">
        <v>1</v>
      </c>
    </row>
    <row r="117" spans="1:13" x14ac:dyDescent="0.25">
      <c r="A117" s="51">
        <v>11</v>
      </c>
      <c r="B117" s="51" t="s">
        <v>1019</v>
      </c>
      <c r="C117" s="52" t="s">
        <v>8</v>
      </c>
      <c r="D117" s="52" t="s">
        <v>17</v>
      </c>
      <c r="E117" s="52" t="s">
        <v>44</v>
      </c>
      <c r="F117" s="52" t="s">
        <v>30</v>
      </c>
      <c r="G117" s="51" t="s">
        <v>1837</v>
      </c>
      <c r="H117" s="51" t="s">
        <v>995</v>
      </c>
      <c r="I117" s="51" t="s">
        <v>1838</v>
      </c>
      <c r="J117" s="51" t="s">
        <v>1839</v>
      </c>
      <c r="K117" s="53" t="s">
        <v>427</v>
      </c>
      <c r="L117" s="54" t="s">
        <v>1840</v>
      </c>
      <c r="M117" s="91"/>
    </row>
    <row r="118" spans="1:13" x14ac:dyDescent="0.25">
      <c r="A118" s="51">
        <v>12</v>
      </c>
      <c r="B118" s="51" t="s">
        <v>1458</v>
      </c>
      <c r="C118" s="52" t="s">
        <v>298</v>
      </c>
      <c r="D118" s="52" t="s">
        <v>17</v>
      </c>
      <c r="E118" s="52" t="s">
        <v>299</v>
      </c>
      <c r="F118" s="52" t="s">
        <v>36</v>
      </c>
      <c r="G118" s="55" t="s">
        <v>1810</v>
      </c>
      <c r="H118" s="55" t="s">
        <v>1841</v>
      </c>
      <c r="I118" s="53" t="s">
        <v>1842</v>
      </c>
      <c r="J118" s="53" t="s">
        <v>1843</v>
      </c>
      <c r="K118" s="53" t="s">
        <v>427</v>
      </c>
      <c r="L118" s="54" t="s">
        <v>1844</v>
      </c>
      <c r="M118" s="91"/>
    </row>
    <row r="119" spans="1:13" x14ac:dyDescent="0.25">
      <c r="A119" s="51">
        <v>13</v>
      </c>
      <c r="B119" s="51" t="s">
        <v>1443</v>
      </c>
      <c r="C119" s="52" t="s">
        <v>85</v>
      </c>
      <c r="D119" s="52" t="s">
        <v>17</v>
      </c>
      <c r="E119" s="52" t="s">
        <v>35</v>
      </c>
      <c r="F119" s="52" t="s">
        <v>36</v>
      </c>
      <c r="G119" s="51" t="s">
        <v>965</v>
      </c>
      <c r="H119" s="51" t="s">
        <v>949</v>
      </c>
      <c r="I119" s="53" t="s">
        <v>1842</v>
      </c>
      <c r="J119" s="53" t="s">
        <v>1843</v>
      </c>
      <c r="K119" s="53" t="s">
        <v>490</v>
      </c>
      <c r="L119" s="54" t="s">
        <v>1007</v>
      </c>
      <c r="M119" s="91"/>
    </row>
    <row r="120" spans="1:13" x14ac:dyDescent="0.25">
      <c r="A120" s="51">
        <v>14</v>
      </c>
      <c r="B120" s="51" t="s">
        <v>986</v>
      </c>
      <c r="C120" s="52" t="s">
        <v>359</v>
      </c>
      <c r="D120" s="52" t="s">
        <v>17</v>
      </c>
      <c r="E120" s="52" t="s">
        <v>94</v>
      </c>
      <c r="F120" s="52" t="s">
        <v>30</v>
      </c>
      <c r="G120" s="55" t="s">
        <v>958</v>
      </c>
      <c r="H120" s="55" t="s">
        <v>1845</v>
      </c>
      <c r="I120" s="53" t="s">
        <v>1842</v>
      </c>
      <c r="J120" s="53" t="s">
        <v>1843</v>
      </c>
      <c r="K120" s="53" t="s">
        <v>427</v>
      </c>
      <c r="L120" s="54" t="s">
        <v>1846</v>
      </c>
      <c r="M120" s="90"/>
    </row>
    <row r="121" spans="1:13" x14ac:dyDescent="0.25">
      <c r="A121" s="51">
        <v>15</v>
      </c>
      <c r="B121" s="51" t="s">
        <v>1029</v>
      </c>
      <c r="C121" s="52" t="s">
        <v>54</v>
      </c>
      <c r="D121" s="52" t="s">
        <v>17</v>
      </c>
      <c r="E121" s="52" t="s">
        <v>55</v>
      </c>
      <c r="F121" s="52" t="s">
        <v>40</v>
      </c>
      <c r="G121" s="51" t="s">
        <v>1847</v>
      </c>
      <c r="H121" s="51" t="s">
        <v>1848</v>
      </c>
      <c r="I121" s="51" t="s">
        <v>1849</v>
      </c>
      <c r="J121" s="51" t="s">
        <v>987</v>
      </c>
      <c r="K121" s="53" t="s">
        <v>497</v>
      </c>
      <c r="L121" s="54" t="s">
        <v>1850</v>
      </c>
      <c r="M121" s="90"/>
    </row>
    <row r="122" spans="1:13" x14ac:dyDescent="0.25">
      <c r="A122" s="51">
        <v>16</v>
      </c>
      <c r="B122" s="51" t="s">
        <v>1851</v>
      </c>
      <c r="C122" s="52" t="s">
        <v>263</v>
      </c>
      <c r="D122" s="52" t="s">
        <v>17</v>
      </c>
      <c r="E122" s="52" t="s">
        <v>55</v>
      </c>
      <c r="F122" s="52" t="s">
        <v>334</v>
      </c>
      <c r="G122" s="55" t="s">
        <v>1852</v>
      </c>
      <c r="H122" s="55" t="s">
        <v>1022</v>
      </c>
      <c r="I122" s="55" t="s">
        <v>1853</v>
      </c>
      <c r="J122" s="55" t="s">
        <v>1854</v>
      </c>
      <c r="K122" s="53" t="s">
        <v>497</v>
      </c>
      <c r="L122" s="54" t="s">
        <v>1855</v>
      </c>
      <c r="M122" s="90"/>
    </row>
  </sheetData>
  <mergeCells count="8">
    <mergeCell ref="A84:M84"/>
    <mergeCell ref="A99:M99"/>
    <mergeCell ref="A105:M105"/>
    <mergeCell ref="A1:M1"/>
    <mergeCell ref="A2:M2"/>
    <mergeCell ref="A18:M18"/>
    <mergeCell ref="A38:M38"/>
    <mergeCell ref="A63:M63"/>
  </mergeCells>
  <pageMargins left="0.7" right="0.7" top="0.75" bottom="0.75" header="0.3" footer="0.3"/>
  <pageSetup paperSize="9" orientation="portrait" horizontalDpi="0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sqref="A1:M1"/>
    </sheetView>
  </sheetViews>
  <sheetFormatPr defaultRowHeight="15" x14ac:dyDescent="0.25"/>
  <cols>
    <col min="1" max="2" width="9.140625" style="12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6384" width="9.140625" style="12"/>
  </cols>
  <sheetData>
    <row r="1" spans="1:13" ht="15.75" x14ac:dyDescent="0.25">
      <c r="A1" s="214" t="s">
        <v>1860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47" t="s">
        <v>340</v>
      </c>
      <c r="B2" s="47" t="s">
        <v>341</v>
      </c>
      <c r="C2" s="48" t="s">
        <v>0</v>
      </c>
      <c r="D2" s="48" t="s">
        <v>1</v>
      </c>
      <c r="E2" s="48" t="s">
        <v>342</v>
      </c>
      <c r="F2" s="48" t="s">
        <v>3</v>
      </c>
      <c r="G2" s="49" t="s">
        <v>343</v>
      </c>
      <c r="H2" s="49" t="s">
        <v>344</v>
      </c>
      <c r="I2" s="49" t="s">
        <v>345</v>
      </c>
      <c r="J2" s="49" t="s">
        <v>425</v>
      </c>
      <c r="K2" s="50" t="s">
        <v>346</v>
      </c>
      <c r="L2" s="49" t="s">
        <v>347</v>
      </c>
      <c r="M2" s="49" t="s">
        <v>366</v>
      </c>
    </row>
    <row r="3" spans="1:13" x14ac:dyDescent="0.25">
      <c r="A3" s="51">
        <v>1</v>
      </c>
      <c r="B3" s="51" t="s">
        <v>644</v>
      </c>
      <c r="C3" s="52" t="s">
        <v>4</v>
      </c>
      <c r="D3" s="52" t="s">
        <v>5</v>
      </c>
      <c r="E3" s="52" t="s">
        <v>6</v>
      </c>
      <c r="F3" s="52" t="s">
        <v>11</v>
      </c>
      <c r="G3" s="55" t="s">
        <v>1636</v>
      </c>
      <c r="H3" s="55" t="s">
        <v>1526</v>
      </c>
      <c r="I3" s="55" t="s">
        <v>1637</v>
      </c>
      <c r="J3" s="51" t="s">
        <v>1638</v>
      </c>
      <c r="K3" s="87" t="s">
        <v>427</v>
      </c>
      <c r="L3" s="88" t="s">
        <v>1639</v>
      </c>
      <c r="M3" s="81">
        <v>25</v>
      </c>
    </row>
    <row r="4" spans="1:13" x14ac:dyDescent="0.25">
      <c r="A4" s="51">
        <v>2</v>
      </c>
      <c r="B4" s="51" t="s">
        <v>1357</v>
      </c>
      <c r="C4" s="52" t="s">
        <v>1096</v>
      </c>
      <c r="D4" s="52" t="s">
        <v>17</v>
      </c>
      <c r="E4" s="52" t="s">
        <v>92</v>
      </c>
      <c r="F4" s="52" t="s">
        <v>39</v>
      </c>
      <c r="G4" s="55" t="s">
        <v>1116</v>
      </c>
      <c r="H4" s="55" t="s">
        <v>1705</v>
      </c>
      <c r="I4" s="55" t="s">
        <v>1661</v>
      </c>
      <c r="J4" s="51" t="s">
        <v>1706</v>
      </c>
      <c r="K4" s="87" t="s">
        <v>427</v>
      </c>
      <c r="L4" s="88" t="s">
        <v>1707</v>
      </c>
      <c r="M4" s="81">
        <v>18</v>
      </c>
    </row>
    <row r="5" spans="1:13" x14ac:dyDescent="0.25">
      <c r="A5" s="51">
        <v>3</v>
      </c>
      <c r="B5" s="51" t="s">
        <v>650</v>
      </c>
      <c r="C5" s="52" t="s">
        <v>108</v>
      </c>
      <c r="D5" s="52" t="s">
        <v>87</v>
      </c>
      <c r="E5" s="52" t="s">
        <v>170</v>
      </c>
      <c r="F5" s="52" t="s">
        <v>106</v>
      </c>
      <c r="G5" s="55" t="s">
        <v>1572</v>
      </c>
      <c r="H5" s="55" t="s">
        <v>1530</v>
      </c>
      <c r="I5" s="55" t="s">
        <v>1640</v>
      </c>
      <c r="J5" s="55" t="s">
        <v>1578</v>
      </c>
      <c r="K5" s="87" t="s">
        <v>427</v>
      </c>
      <c r="L5" s="88" t="s">
        <v>1641</v>
      </c>
      <c r="M5" s="81">
        <v>15</v>
      </c>
    </row>
    <row r="6" spans="1:13" x14ac:dyDescent="0.25">
      <c r="A6" s="51">
        <v>4</v>
      </c>
      <c r="B6" s="51" t="s">
        <v>1265</v>
      </c>
      <c r="C6" s="52" t="s">
        <v>84</v>
      </c>
      <c r="D6" s="52" t="s">
        <v>17</v>
      </c>
      <c r="E6" s="52" t="s">
        <v>34</v>
      </c>
      <c r="F6" s="52" t="s">
        <v>15</v>
      </c>
      <c r="G6" s="55" t="s">
        <v>1642</v>
      </c>
      <c r="H6" s="55" t="s">
        <v>1530</v>
      </c>
      <c r="I6" s="55" t="s">
        <v>1643</v>
      </c>
      <c r="J6" s="51" t="s">
        <v>1644</v>
      </c>
      <c r="K6" s="87" t="s">
        <v>427</v>
      </c>
      <c r="L6" s="88" t="s">
        <v>1645</v>
      </c>
      <c r="M6" s="81">
        <v>12</v>
      </c>
    </row>
    <row r="7" spans="1:13" x14ac:dyDescent="0.25">
      <c r="A7" s="51">
        <v>5</v>
      </c>
      <c r="B7" s="51" t="s">
        <v>785</v>
      </c>
      <c r="C7" s="52" t="s">
        <v>279</v>
      </c>
      <c r="D7" s="52" t="s">
        <v>17</v>
      </c>
      <c r="E7" s="52" t="s">
        <v>66</v>
      </c>
      <c r="F7" s="19" t="s">
        <v>1863</v>
      </c>
      <c r="G7" s="55" t="s">
        <v>1253</v>
      </c>
      <c r="H7" s="55" t="s">
        <v>1708</v>
      </c>
      <c r="I7" s="55" t="s">
        <v>1709</v>
      </c>
      <c r="J7" s="55" t="s">
        <v>1710</v>
      </c>
      <c r="K7" s="87" t="s">
        <v>490</v>
      </c>
      <c r="L7" s="88" t="s">
        <v>1711</v>
      </c>
      <c r="M7" s="81">
        <v>10</v>
      </c>
    </row>
    <row r="8" spans="1:13" x14ac:dyDescent="0.25">
      <c r="A8" s="51">
        <v>6</v>
      </c>
      <c r="B8" s="51" t="s">
        <v>775</v>
      </c>
      <c r="C8" s="52" t="s">
        <v>119</v>
      </c>
      <c r="D8" s="52" t="s">
        <v>17</v>
      </c>
      <c r="E8" s="52" t="s">
        <v>140</v>
      </c>
      <c r="F8" s="52" t="s">
        <v>15</v>
      </c>
      <c r="G8" s="55" t="s">
        <v>1712</v>
      </c>
      <c r="H8" s="55" t="s">
        <v>1713</v>
      </c>
      <c r="I8" s="55" t="s">
        <v>1714</v>
      </c>
      <c r="J8" s="51" t="s">
        <v>1646</v>
      </c>
      <c r="K8" s="87" t="s">
        <v>427</v>
      </c>
      <c r="L8" s="88" t="s">
        <v>1715</v>
      </c>
      <c r="M8" s="81">
        <v>8</v>
      </c>
    </row>
    <row r="9" spans="1:13" x14ac:dyDescent="0.25">
      <c r="A9" s="51">
        <v>7</v>
      </c>
      <c r="B9" s="51" t="s">
        <v>1716</v>
      </c>
      <c r="C9" s="52" t="s">
        <v>19</v>
      </c>
      <c r="D9" s="52" t="s">
        <v>20</v>
      </c>
      <c r="E9" s="52" t="s">
        <v>163</v>
      </c>
      <c r="F9" s="52" t="s">
        <v>105</v>
      </c>
      <c r="G9" s="55" t="s">
        <v>1651</v>
      </c>
      <c r="H9" s="55" t="s">
        <v>1717</v>
      </c>
      <c r="I9" s="55" t="s">
        <v>1363</v>
      </c>
      <c r="J9" s="55" t="s">
        <v>1718</v>
      </c>
      <c r="K9" s="87" t="s">
        <v>427</v>
      </c>
      <c r="L9" s="88" t="s">
        <v>1719</v>
      </c>
      <c r="M9" s="81">
        <v>6</v>
      </c>
    </row>
    <row r="10" spans="1:13" x14ac:dyDescent="0.25">
      <c r="A10" s="51">
        <v>8</v>
      </c>
      <c r="B10" s="51" t="s">
        <v>594</v>
      </c>
      <c r="C10" s="52" t="s">
        <v>69</v>
      </c>
      <c r="D10" s="52" t="s">
        <v>17</v>
      </c>
      <c r="E10" s="52" t="s">
        <v>70</v>
      </c>
      <c r="F10" s="52" t="s">
        <v>39</v>
      </c>
      <c r="G10" s="55" t="s">
        <v>1567</v>
      </c>
      <c r="H10" s="55" t="s">
        <v>1568</v>
      </c>
      <c r="I10" s="55" t="s">
        <v>1569</v>
      </c>
      <c r="J10" s="51" t="s">
        <v>1570</v>
      </c>
      <c r="K10" s="87" t="s">
        <v>427</v>
      </c>
      <c r="L10" s="88" t="s">
        <v>1571</v>
      </c>
      <c r="M10" s="81">
        <v>4</v>
      </c>
    </row>
    <row r="11" spans="1:13" x14ac:dyDescent="0.25">
      <c r="A11" s="51">
        <v>9</v>
      </c>
      <c r="B11" s="51" t="s">
        <v>667</v>
      </c>
      <c r="C11" s="52" t="s">
        <v>37</v>
      </c>
      <c r="D11" s="52" t="s">
        <v>17</v>
      </c>
      <c r="E11" s="52" t="s">
        <v>38</v>
      </c>
      <c r="F11" s="52" t="s">
        <v>39</v>
      </c>
      <c r="G11" s="55" t="s">
        <v>1646</v>
      </c>
      <c r="H11" s="55" t="s">
        <v>1647</v>
      </c>
      <c r="I11" s="55" t="s">
        <v>1648</v>
      </c>
      <c r="J11" s="55" t="s">
        <v>1649</v>
      </c>
      <c r="K11" s="87" t="s">
        <v>497</v>
      </c>
      <c r="L11" s="88" t="s">
        <v>1650</v>
      </c>
      <c r="M11" s="81">
        <v>2</v>
      </c>
    </row>
    <row r="12" spans="1:13" x14ac:dyDescent="0.25">
      <c r="A12" s="51">
        <v>10</v>
      </c>
      <c r="B12" s="51" t="s">
        <v>853</v>
      </c>
      <c r="C12" s="52" t="s">
        <v>22</v>
      </c>
      <c r="D12" s="52" t="s">
        <v>20</v>
      </c>
      <c r="E12" s="52" t="s">
        <v>171</v>
      </c>
      <c r="F12" s="52" t="s">
        <v>11</v>
      </c>
      <c r="G12" s="55" t="s">
        <v>1014</v>
      </c>
      <c r="H12" s="55" t="s">
        <v>1721</v>
      </c>
      <c r="I12" s="55" t="s">
        <v>1584</v>
      </c>
      <c r="J12" s="51" t="s">
        <v>1544</v>
      </c>
      <c r="K12" s="87" t="s">
        <v>427</v>
      </c>
      <c r="L12" s="88" t="s">
        <v>1759</v>
      </c>
      <c r="M12" s="81">
        <v>1</v>
      </c>
    </row>
    <row r="13" spans="1:13" x14ac:dyDescent="0.25">
      <c r="A13" s="51">
        <v>11</v>
      </c>
      <c r="B13" s="51" t="s">
        <v>656</v>
      </c>
      <c r="C13" s="52" t="s">
        <v>136</v>
      </c>
      <c r="D13" s="52" t="s">
        <v>17</v>
      </c>
      <c r="E13" s="52" t="s">
        <v>137</v>
      </c>
      <c r="F13" s="52" t="s">
        <v>138</v>
      </c>
      <c r="G13" s="55" t="s">
        <v>1651</v>
      </c>
      <c r="H13" s="55" t="s">
        <v>1186</v>
      </c>
      <c r="I13" s="55" t="s">
        <v>1652</v>
      </c>
      <c r="J13" s="51" t="s">
        <v>1653</v>
      </c>
      <c r="K13" s="87" t="s">
        <v>497</v>
      </c>
      <c r="L13" s="88" t="s">
        <v>1654</v>
      </c>
    </row>
    <row r="14" spans="1:13" x14ac:dyDescent="0.25">
      <c r="A14" s="51">
        <v>12</v>
      </c>
      <c r="B14" s="51" t="s">
        <v>790</v>
      </c>
      <c r="C14" s="52" t="s">
        <v>162</v>
      </c>
      <c r="D14" s="52" t="s">
        <v>20</v>
      </c>
      <c r="E14" s="52" t="s">
        <v>163</v>
      </c>
      <c r="F14" s="52" t="s">
        <v>105</v>
      </c>
      <c r="G14" s="55" t="s">
        <v>1263</v>
      </c>
      <c r="H14" s="55" t="s">
        <v>1720</v>
      </c>
      <c r="I14" s="55" t="s">
        <v>1721</v>
      </c>
      <c r="J14" s="51" t="s">
        <v>1247</v>
      </c>
      <c r="K14" s="87" t="s">
        <v>427</v>
      </c>
      <c r="L14" s="88" t="s">
        <v>1722</v>
      </c>
    </row>
    <row r="15" spans="1:13" x14ac:dyDescent="0.25">
      <c r="A15" s="51">
        <v>13</v>
      </c>
      <c r="B15" s="51" t="s">
        <v>661</v>
      </c>
      <c r="C15" s="52" t="s">
        <v>131</v>
      </c>
      <c r="D15" s="52" t="s">
        <v>17</v>
      </c>
      <c r="E15" s="52" t="s">
        <v>34</v>
      </c>
      <c r="F15" s="52" t="s">
        <v>132</v>
      </c>
      <c r="G15" s="55" t="s">
        <v>1655</v>
      </c>
      <c r="H15" s="55" t="s">
        <v>1656</v>
      </c>
      <c r="I15" s="55" t="s">
        <v>1657</v>
      </c>
      <c r="J15" s="55" t="s">
        <v>1658</v>
      </c>
      <c r="K15" s="87" t="s">
        <v>427</v>
      </c>
      <c r="L15" s="88" t="s">
        <v>1659</v>
      </c>
    </row>
    <row r="16" spans="1:13" x14ac:dyDescent="0.25">
      <c r="A16" s="51">
        <v>14</v>
      </c>
      <c r="B16" s="51" t="s">
        <v>863</v>
      </c>
      <c r="C16" s="52" t="s">
        <v>9</v>
      </c>
      <c r="D16" s="52" t="s">
        <v>87</v>
      </c>
      <c r="E16" s="52" t="s">
        <v>10</v>
      </c>
      <c r="F16" s="52" t="s">
        <v>11</v>
      </c>
      <c r="G16" s="55" t="s">
        <v>1032</v>
      </c>
      <c r="H16" s="55" t="s">
        <v>1658</v>
      </c>
      <c r="I16" s="55" t="s">
        <v>1542</v>
      </c>
      <c r="J16" s="55" t="s">
        <v>1760</v>
      </c>
      <c r="K16" s="87" t="s">
        <v>427</v>
      </c>
      <c r="L16" s="88" t="s">
        <v>1761</v>
      </c>
    </row>
    <row r="17" spans="1:12" x14ac:dyDescent="0.25">
      <c r="A17" s="51">
        <v>15</v>
      </c>
      <c r="B17" s="51" t="s">
        <v>573</v>
      </c>
      <c r="C17" s="52" t="s">
        <v>242</v>
      </c>
      <c r="D17" s="52" t="s">
        <v>17</v>
      </c>
      <c r="E17" s="52" t="s">
        <v>243</v>
      </c>
      <c r="F17" s="52" t="s">
        <v>39</v>
      </c>
      <c r="G17" s="55" t="s">
        <v>1572</v>
      </c>
      <c r="H17" s="55" t="s">
        <v>1573</v>
      </c>
      <c r="I17" s="55" t="s">
        <v>1291</v>
      </c>
      <c r="J17" s="55" t="s">
        <v>1574</v>
      </c>
      <c r="K17" s="87" t="s">
        <v>490</v>
      </c>
      <c r="L17" s="88" t="s">
        <v>1575</v>
      </c>
    </row>
    <row r="18" spans="1:12" x14ac:dyDescent="0.25">
      <c r="A18" s="51">
        <v>16</v>
      </c>
      <c r="B18" s="51" t="s">
        <v>677</v>
      </c>
      <c r="C18" s="52" t="s">
        <v>23</v>
      </c>
      <c r="D18" s="52" t="s">
        <v>87</v>
      </c>
      <c r="E18" s="52" t="s">
        <v>24</v>
      </c>
      <c r="F18" s="52" t="s">
        <v>352</v>
      </c>
      <c r="G18" s="55" t="s">
        <v>1660</v>
      </c>
      <c r="H18" s="55" t="s">
        <v>1209</v>
      </c>
      <c r="I18" s="55" t="s">
        <v>1661</v>
      </c>
      <c r="J18" s="51" t="s">
        <v>1262</v>
      </c>
      <c r="K18" s="87" t="s">
        <v>427</v>
      </c>
      <c r="L18" s="88" t="s">
        <v>1662</v>
      </c>
    </row>
    <row r="19" spans="1:12" x14ac:dyDescent="0.25">
      <c r="A19" s="51">
        <v>17</v>
      </c>
      <c r="B19" s="51" t="s">
        <v>547</v>
      </c>
      <c r="C19" s="52" t="s">
        <v>121</v>
      </c>
      <c r="D19" s="52" t="s">
        <v>17</v>
      </c>
      <c r="E19" s="52" t="s">
        <v>122</v>
      </c>
      <c r="F19" s="52" t="s">
        <v>39</v>
      </c>
      <c r="G19" s="55" t="s">
        <v>1116</v>
      </c>
      <c r="H19" s="55" t="s">
        <v>1576</v>
      </c>
      <c r="I19" s="55" t="s">
        <v>1577</v>
      </c>
      <c r="J19" s="51" t="s">
        <v>1578</v>
      </c>
      <c r="K19" s="87" t="s">
        <v>490</v>
      </c>
      <c r="L19" s="88" t="s">
        <v>1579</v>
      </c>
    </row>
    <row r="20" spans="1:12" x14ac:dyDescent="0.25">
      <c r="A20" s="51">
        <v>18</v>
      </c>
      <c r="B20" s="51" t="s">
        <v>747</v>
      </c>
      <c r="C20" s="52" t="s">
        <v>139</v>
      </c>
      <c r="D20" s="52" t="s">
        <v>17</v>
      </c>
      <c r="E20" s="52" t="s">
        <v>137</v>
      </c>
      <c r="F20" s="52" t="s">
        <v>138</v>
      </c>
      <c r="G20" s="55" t="s">
        <v>1577</v>
      </c>
      <c r="H20" s="55" t="s">
        <v>1549</v>
      </c>
      <c r="I20" s="55" t="s">
        <v>1663</v>
      </c>
      <c r="J20" s="55" t="s">
        <v>1395</v>
      </c>
      <c r="K20" s="87" t="s">
        <v>427</v>
      </c>
      <c r="L20" s="88" t="s">
        <v>1579</v>
      </c>
    </row>
    <row r="21" spans="1:12" x14ac:dyDescent="0.25">
      <c r="A21" s="51">
        <v>19</v>
      </c>
      <c r="B21" s="51" t="s">
        <v>426</v>
      </c>
      <c r="C21" s="52" t="s">
        <v>28</v>
      </c>
      <c r="D21" s="52" t="s">
        <v>17</v>
      </c>
      <c r="E21" s="52" t="s">
        <v>405</v>
      </c>
      <c r="F21" s="52" t="s">
        <v>29</v>
      </c>
      <c r="G21" s="51" t="s">
        <v>1525</v>
      </c>
      <c r="H21" s="51" t="s">
        <v>1395</v>
      </c>
      <c r="I21" s="51" t="s">
        <v>1526</v>
      </c>
      <c r="J21" s="51" t="s">
        <v>1527</v>
      </c>
      <c r="K21" s="53" t="s">
        <v>427</v>
      </c>
      <c r="L21" s="54" t="s">
        <v>1528</v>
      </c>
    </row>
    <row r="22" spans="1:12" x14ac:dyDescent="0.25">
      <c r="A22" s="51">
        <v>20</v>
      </c>
      <c r="B22" s="51" t="s">
        <v>680</v>
      </c>
      <c r="C22" s="52" t="s">
        <v>71</v>
      </c>
      <c r="D22" s="52" t="s">
        <v>17</v>
      </c>
      <c r="E22" s="52" t="s">
        <v>72</v>
      </c>
      <c r="F22" s="52" t="s">
        <v>7</v>
      </c>
      <c r="G22" s="55" t="s">
        <v>1135</v>
      </c>
      <c r="H22" s="55" t="s">
        <v>1353</v>
      </c>
      <c r="I22" s="55" t="s">
        <v>1664</v>
      </c>
      <c r="J22" s="51" t="s">
        <v>1569</v>
      </c>
      <c r="K22" s="87" t="s">
        <v>427</v>
      </c>
      <c r="L22" s="88" t="s">
        <v>1665</v>
      </c>
    </row>
    <row r="23" spans="1:12" x14ac:dyDescent="0.25">
      <c r="A23" s="51">
        <v>21</v>
      </c>
      <c r="B23" s="51" t="s">
        <v>1202</v>
      </c>
      <c r="C23" s="52" t="s">
        <v>78</v>
      </c>
      <c r="D23" s="52" t="s">
        <v>79</v>
      </c>
      <c r="E23" s="52" t="s">
        <v>80</v>
      </c>
      <c r="F23" s="52" t="s">
        <v>39</v>
      </c>
      <c r="G23" s="55" t="s">
        <v>1580</v>
      </c>
      <c r="H23" s="55" t="s">
        <v>1581</v>
      </c>
      <c r="I23" s="55" t="s">
        <v>1271</v>
      </c>
      <c r="J23" s="55" t="s">
        <v>1582</v>
      </c>
      <c r="K23" s="87" t="s">
        <v>427</v>
      </c>
      <c r="L23" s="88" t="s">
        <v>1583</v>
      </c>
    </row>
    <row r="24" spans="1:12" x14ac:dyDescent="0.25">
      <c r="A24" s="51">
        <v>22</v>
      </c>
      <c r="B24" s="51" t="s">
        <v>858</v>
      </c>
      <c r="C24" s="52" t="s">
        <v>265</v>
      </c>
      <c r="D24" s="52" t="s">
        <v>17</v>
      </c>
      <c r="E24" s="52" t="s">
        <v>270</v>
      </c>
      <c r="F24" s="52" t="s">
        <v>11</v>
      </c>
      <c r="G24" s="55" t="s">
        <v>1762</v>
      </c>
      <c r="H24" s="55" t="s">
        <v>1407</v>
      </c>
      <c r="I24" s="55" t="s">
        <v>1667</v>
      </c>
      <c r="J24" s="51" t="s">
        <v>429</v>
      </c>
      <c r="K24" s="87" t="s">
        <v>427</v>
      </c>
      <c r="L24" s="88" t="s">
        <v>1763</v>
      </c>
    </row>
    <row r="25" spans="1:12" x14ac:dyDescent="0.25">
      <c r="A25" s="51">
        <v>23</v>
      </c>
      <c r="B25" s="51" t="s">
        <v>564</v>
      </c>
      <c r="C25" s="52" t="s">
        <v>59</v>
      </c>
      <c r="D25" s="52" t="s">
        <v>17</v>
      </c>
      <c r="E25" s="52" t="s">
        <v>60</v>
      </c>
      <c r="F25" s="52" t="s">
        <v>15</v>
      </c>
      <c r="G25" s="55" t="s">
        <v>1584</v>
      </c>
      <c r="H25" s="55" t="s">
        <v>1280</v>
      </c>
      <c r="I25" s="55" t="s">
        <v>1576</v>
      </c>
      <c r="J25" s="51" t="s">
        <v>1585</v>
      </c>
      <c r="K25" s="87" t="s">
        <v>427</v>
      </c>
      <c r="L25" s="88" t="s">
        <v>1586</v>
      </c>
    </row>
    <row r="26" spans="1:12" x14ac:dyDescent="0.25">
      <c r="A26" s="51">
        <v>24</v>
      </c>
      <c r="B26" s="51" t="s">
        <v>553</v>
      </c>
      <c r="C26" s="52" t="s">
        <v>50</v>
      </c>
      <c r="D26" s="52" t="s">
        <v>17</v>
      </c>
      <c r="E26" s="52" t="s">
        <v>51</v>
      </c>
      <c r="F26" s="52" t="s">
        <v>39</v>
      </c>
      <c r="G26" s="55" t="s">
        <v>1587</v>
      </c>
      <c r="H26" s="55" t="s">
        <v>1217</v>
      </c>
      <c r="I26" s="55" t="s">
        <v>1588</v>
      </c>
      <c r="J26" s="55" t="s">
        <v>1589</v>
      </c>
      <c r="K26" s="87" t="s">
        <v>427</v>
      </c>
      <c r="L26" s="88" t="s">
        <v>1590</v>
      </c>
    </row>
    <row r="27" spans="1:12" x14ac:dyDescent="0.25">
      <c r="A27" s="51">
        <v>25</v>
      </c>
      <c r="B27" s="51" t="s">
        <v>864</v>
      </c>
      <c r="C27" s="52" t="s">
        <v>82</v>
      </c>
      <c r="D27" s="52" t="s">
        <v>17</v>
      </c>
      <c r="E27" s="52" t="s">
        <v>10</v>
      </c>
      <c r="F27" s="52" t="s">
        <v>11</v>
      </c>
      <c r="G27" s="55" t="s">
        <v>1664</v>
      </c>
      <c r="H27" s="55" t="s">
        <v>1534</v>
      </c>
      <c r="I27" s="55" t="s">
        <v>1424</v>
      </c>
      <c r="J27" s="55" t="s">
        <v>1560</v>
      </c>
      <c r="K27" s="87" t="s">
        <v>490</v>
      </c>
      <c r="L27" s="88" t="s">
        <v>1764</v>
      </c>
    </row>
    <row r="28" spans="1:12" x14ac:dyDescent="0.25">
      <c r="A28" s="51">
        <v>26</v>
      </c>
      <c r="B28" s="51" t="s">
        <v>683</v>
      </c>
      <c r="C28" s="52" t="s">
        <v>266</v>
      </c>
      <c r="D28" s="52" t="s">
        <v>17</v>
      </c>
      <c r="E28" s="52" t="s">
        <v>58</v>
      </c>
      <c r="F28" s="52" t="s">
        <v>128</v>
      </c>
      <c r="G28" s="55" t="s">
        <v>1536</v>
      </c>
      <c r="H28" s="55" t="s">
        <v>1269</v>
      </c>
      <c r="I28" s="55" t="s">
        <v>1649</v>
      </c>
      <c r="J28" s="55" t="s">
        <v>1407</v>
      </c>
      <c r="K28" s="87" t="s">
        <v>427</v>
      </c>
      <c r="L28" s="88" t="s">
        <v>1666</v>
      </c>
    </row>
    <row r="29" spans="1:12" x14ac:dyDescent="0.25">
      <c r="A29" s="51">
        <v>27</v>
      </c>
      <c r="B29" s="51" t="s">
        <v>687</v>
      </c>
      <c r="C29" s="52" t="s">
        <v>191</v>
      </c>
      <c r="D29" s="52" t="s">
        <v>17</v>
      </c>
      <c r="E29" s="52" t="s">
        <v>24</v>
      </c>
      <c r="F29" s="52" t="s">
        <v>21</v>
      </c>
      <c r="G29" s="55" t="s">
        <v>1667</v>
      </c>
      <c r="H29" s="55" t="s">
        <v>1609</v>
      </c>
      <c r="I29" s="55" t="s">
        <v>1668</v>
      </c>
      <c r="J29" s="51" t="s">
        <v>1584</v>
      </c>
      <c r="K29" s="87" t="s">
        <v>427</v>
      </c>
      <c r="L29" s="88" t="s">
        <v>1669</v>
      </c>
    </row>
    <row r="30" spans="1:12" x14ac:dyDescent="0.25">
      <c r="A30" s="51">
        <v>28</v>
      </c>
      <c r="B30" s="51" t="s">
        <v>444</v>
      </c>
      <c r="C30" s="52" t="s">
        <v>267</v>
      </c>
      <c r="D30" s="52" t="s">
        <v>17</v>
      </c>
      <c r="E30" s="52" t="s">
        <v>236</v>
      </c>
      <c r="F30" s="52" t="s">
        <v>15</v>
      </c>
      <c r="G30" s="55" t="s">
        <v>1529</v>
      </c>
      <c r="H30" s="55" t="s">
        <v>1530</v>
      </c>
      <c r="I30" s="55" t="s">
        <v>1531</v>
      </c>
      <c r="J30" s="55" t="s">
        <v>1256</v>
      </c>
      <c r="K30" s="53" t="s">
        <v>427</v>
      </c>
      <c r="L30" s="54" t="s">
        <v>1532</v>
      </c>
    </row>
    <row r="31" spans="1:12" x14ac:dyDescent="0.25">
      <c r="A31" s="51">
        <v>29</v>
      </c>
      <c r="B31" s="51" t="s">
        <v>907</v>
      </c>
      <c r="C31" s="52" t="s">
        <v>311</v>
      </c>
      <c r="D31" s="52" t="s">
        <v>17</v>
      </c>
      <c r="E31" s="52" t="s">
        <v>312</v>
      </c>
      <c r="F31" s="52" t="s">
        <v>11</v>
      </c>
      <c r="G31" s="55" t="s">
        <v>1768</v>
      </c>
      <c r="H31" s="55" t="s">
        <v>1181</v>
      </c>
      <c r="I31" s="55" t="s">
        <v>1199</v>
      </c>
      <c r="J31" s="51" t="s">
        <v>1786</v>
      </c>
      <c r="K31" s="87" t="s">
        <v>427</v>
      </c>
      <c r="L31" s="88" t="s">
        <v>1787</v>
      </c>
    </row>
    <row r="32" spans="1:12" x14ac:dyDescent="0.25">
      <c r="A32" s="51">
        <v>30</v>
      </c>
      <c r="B32" s="51" t="s">
        <v>438</v>
      </c>
      <c r="C32" s="52" t="s">
        <v>190</v>
      </c>
      <c r="D32" s="52" t="s">
        <v>17</v>
      </c>
      <c r="E32" s="52" t="s">
        <v>395</v>
      </c>
      <c r="F32" s="52" t="s">
        <v>15</v>
      </c>
      <c r="G32" s="51" t="s">
        <v>1364</v>
      </c>
      <c r="H32" s="51" t="s">
        <v>1533</v>
      </c>
      <c r="I32" s="51" t="s">
        <v>1534</v>
      </c>
      <c r="J32" s="51" t="s">
        <v>1408</v>
      </c>
      <c r="K32" s="53" t="s">
        <v>427</v>
      </c>
      <c r="L32" s="54" t="s">
        <v>1535</v>
      </c>
    </row>
    <row r="33" spans="1:12" x14ac:dyDescent="0.25">
      <c r="A33" s="51">
        <v>31</v>
      </c>
      <c r="B33" s="51" t="s">
        <v>1670</v>
      </c>
      <c r="C33" s="52" t="s">
        <v>41</v>
      </c>
      <c r="D33" s="52" t="s">
        <v>87</v>
      </c>
      <c r="E33" s="52" t="s">
        <v>38</v>
      </c>
      <c r="F33" s="52" t="s">
        <v>39</v>
      </c>
      <c r="G33" s="55" t="s">
        <v>1248</v>
      </c>
      <c r="H33" s="55" t="s">
        <v>1217</v>
      </c>
      <c r="I33" s="55" t="s">
        <v>1671</v>
      </c>
      <c r="J33" s="55" t="s">
        <v>1672</v>
      </c>
      <c r="K33" s="87" t="s">
        <v>1158</v>
      </c>
      <c r="L33" s="88" t="s">
        <v>1673</v>
      </c>
    </row>
    <row r="34" spans="1:12" x14ac:dyDescent="0.25">
      <c r="A34" s="51">
        <v>32</v>
      </c>
      <c r="B34" s="51" t="s">
        <v>568</v>
      </c>
      <c r="C34" s="52" t="s">
        <v>53</v>
      </c>
      <c r="D34" s="52" t="s">
        <v>17</v>
      </c>
      <c r="E34" s="52" t="s">
        <v>52</v>
      </c>
      <c r="F34" s="52" t="s">
        <v>15</v>
      </c>
      <c r="G34" s="55" t="s">
        <v>1560</v>
      </c>
      <c r="H34" s="55" t="s">
        <v>1207</v>
      </c>
      <c r="I34" s="55" t="s">
        <v>1533</v>
      </c>
      <c r="J34" s="51" t="s">
        <v>1591</v>
      </c>
      <c r="K34" s="87" t="s">
        <v>427</v>
      </c>
      <c r="L34" s="88" t="s">
        <v>1592</v>
      </c>
    </row>
    <row r="35" spans="1:12" x14ac:dyDescent="0.25">
      <c r="A35" s="51">
        <v>33</v>
      </c>
      <c r="B35" s="51" t="s">
        <v>1674</v>
      </c>
      <c r="C35" s="52" t="s">
        <v>268</v>
      </c>
      <c r="D35" s="52" t="s">
        <v>17</v>
      </c>
      <c r="E35" s="52" t="s">
        <v>44</v>
      </c>
      <c r="F35" s="52" t="s">
        <v>15</v>
      </c>
      <c r="G35" s="55" t="s">
        <v>748</v>
      </c>
      <c r="H35" s="55" t="s">
        <v>1425</v>
      </c>
      <c r="I35" s="55" t="s">
        <v>1675</v>
      </c>
      <c r="J35" s="51" t="s">
        <v>1300</v>
      </c>
      <c r="K35" s="87" t="s">
        <v>427</v>
      </c>
      <c r="L35" s="88" t="s">
        <v>1676</v>
      </c>
    </row>
    <row r="36" spans="1:12" x14ac:dyDescent="0.25">
      <c r="A36" s="51">
        <v>34</v>
      </c>
      <c r="B36" s="51" t="s">
        <v>517</v>
      </c>
      <c r="C36" s="52" t="s">
        <v>348</v>
      </c>
      <c r="D36" s="52" t="s">
        <v>17</v>
      </c>
      <c r="E36" s="52" t="s">
        <v>110</v>
      </c>
      <c r="F36" s="52" t="s">
        <v>15</v>
      </c>
      <c r="G36" s="55" t="s">
        <v>1536</v>
      </c>
      <c r="H36" s="55" t="s">
        <v>1533</v>
      </c>
      <c r="I36" s="55" t="s">
        <v>1537</v>
      </c>
      <c r="J36" s="55" t="s">
        <v>1119</v>
      </c>
      <c r="K36" s="53" t="s">
        <v>427</v>
      </c>
      <c r="L36" s="54" t="s">
        <v>1538</v>
      </c>
    </row>
    <row r="37" spans="1:12" x14ac:dyDescent="0.25">
      <c r="A37" s="51">
        <v>35</v>
      </c>
      <c r="B37" s="51" t="s">
        <v>577</v>
      </c>
      <c r="C37" s="52" t="s">
        <v>62</v>
      </c>
      <c r="D37" s="52" t="s">
        <v>17</v>
      </c>
      <c r="E37" s="52" t="s">
        <v>24</v>
      </c>
      <c r="F37" s="52" t="s">
        <v>63</v>
      </c>
      <c r="G37" s="55" t="s">
        <v>1593</v>
      </c>
      <c r="H37" s="55" t="s">
        <v>1199</v>
      </c>
      <c r="I37" s="55" t="s">
        <v>1297</v>
      </c>
      <c r="J37" s="55" t="s">
        <v>1594</v>
      </c>
      <c r="K37" s="87" t="s">
        <v>427</v>
      </c>
      <c r="L37" s="88" t="s">
        <v>1595</v>
      </c>
    </row>
    <row r="38" spans="1:12" x14ac:dyDescent="0.25">
      <c r="A38" s="51">
        <v>36</v>
      </c>
      <c r="B38" s="51" t="s">
        <v>583</v>
      </c>
      <c r="C38" s="52" t="s">
        <v>326</v>
      </c>
      <c r="D38" s="52" t="s">
        <v>327</v>
      </c>
      <c r="E38" s="52" t="s">
        <v>328</v>
      </c>
      <c r="F38" s="52" t="s">
        <v>329</v>
      </c>
      <c r="G38" s="55" t="s">
        <v>1596</v>
      </c>
      <c r="H38" s="55" t="s">
        <v>1294</v>
      </c>
      <c r="I38" s="55" t="s">
        <v>1597</v>
      </c>
      <c r="J38" s="51" t="s">
        <v>1598</v>
      </c>
      <c r="K38" s="87" t="s">
        <v>497</v>
      </c>
      <c r="L38" s="88" t="s">
        <v>1599</v>
      </c>
    </row>
    <row r="39" spans="1:12" x14ac:dyDescent="0.25">
      <c r="A39" s="51">
        <v>37</v>
      </c>
      <c r="B39" s="51" t="s">
        <v>1677</v>
      </c>
      <c r="C39" s="52" t="s">
        <v>1498</v>
      </c>
      <c r="D39" s="52" t="s">
        <v>1499</v>
      </c>
      <c r="E39" s="52" t="s">
        <v>1500</v>
      </c>
      <c r="F39" s="52" t="s">
        <v>409</v>
      </c>
      <c r="G39" s="55" t="s">
        <v>673</v>
      </c>
      <c r="H39" s="55" t="s">
        <v>1678</v>
      </c>
      <c r="I39" s="55" t="s">
        <v>1191</v>
      </c>
      <c r="J39" s="55" t="s">
        <v>1540</v>
      </c>
      <c r="K39" s="87" t="s">
        <v>427</v>
      </c>
      <c r="L39" s="88" t="s">
        <v>1679</v>
      </c>
    </row>
    <row r="40" spans="1:12" x14ac:dyDescent="0.25">
      <c r="A40" s="51">
        <v>38</v>
      </c>
      <c r="B40" s="51" t="s">
        <v>1600</v>
      </c>
      <c r="C40" s="52" t="s">
        <v>1887</v>
      </c>
      <c r="D40" s="52" t="s">
        <v>17</v>
      </c>
      <c r="E40" s="52" t="s">
        <v>227</v>
      </c>
      <c r="F40" s="52" t="s">
        <v>15</v>
      </c>
      <c r="G40" s="55" t="s">
        <v>1593</v>
      </c>
      <c r="H40" s="55" t="s">
        <v>1601</v>
      </c>
      <c r="I40" s="55" t="s">
        <v>1549</v>
      </c>
      <c r="J40" s="55" t="s">
        <v>1602</v>
      </c>
      <c r="K40" s="87" t="s">
        <v>427</v>
      </c>
      <c r="L40" s="88" t="s">
        <v>1264</v>
      </c>
    </row>
    <row r="41" spans="1:12" x14ac:dyDescent="0.25">
      <c r="A41" s="51">
        <v>39</v>
      </c>
      <c r="B41" s="51" t="s">
        <v>915</v>
      </c>
      <c r="C41" s="52" t="s">
        <v>215</v>
      </c>
      <c r="D41" s="52" t="s">
        <v>17</v>
      </c>
      <c r="E41" s="52" t="s">
        <v>216</v>
      </c>
      <c r="F41" s="52" t="s">
        <v>155</v>
      </c>
      <c r="G41" s="55" t="s">
        <v>1261</v>
      </c>
      <c r="H41" s="55" t="s">
        <v>1366</v>
      </c>
      <c r="I41" s="55" t="s">
        <v>1691</v>
      </c>
      <c r="J41" s="55" t="s">
        <v>431</v>
      </c>
      <c r="K41" s="87" t="s">
        <v>427</v>
      </c>
      <c r="L41" s="88" t="s">
        <v>1788</v>
      </c>
    </row>
    <row r="42" spans="1:12" x14ac:dyDescent="0.25">
      <c r="A42" s="51">
        <v>40</v>
      </c>
      <c r="B42" s="51" t="s">
        <v>779</v>
      </c>
      <c r="C42" s="52" t="s">
        <v>93</v>
      </c>
      <c r="D42" s="52" t="s">
        <v>17</v>
      </c>
      <c r="E42" s="52" t="s">
        <v>94</v>
      </c>
      <c r="F42" s="52" t="s">
        <v>39</v>
      </c>
      <c r="G42" s="55" t="s">
        <v>1429</v>
      </c>
      <c r="H42" s="55" t="s">
        <v>1723</v>
      </c>
      <c r="I42" s="55" t="s">
        <v>1396</v>
      </c>
      <c r="J42" s="55" t="s">
        <v>1175</v>
      </c>
      <c r="K42" s="87" t="s">
        <v>497</v>
      </c>
      <c r="L42" s="88" t="s">
        <v>1724</v>
      </c>
    </row>
    <row r="43" spans="1:12" x14ac:dyDescent="0.25">
      <c r="A43" s="51">
        <v>41</v>
      </c>
      <c r="B43" s="51" t="s">
        <v>770</v>
      </c>
      <c r="C43" s="52" t="s">
        <v>238</v>
      </c>
      <c r="D43" s="52" t="s">
        <v>17</v>
      </c>
      <c r="E43" s="52" t="s">
        <v>35</v>
      </c>
      <c r="F43" s="52" t="s">
        <v>63</v>
      </c>
      <c r="G43" s="55" t="s">
        <v>1598</v>
      </c>
      <c r="H43" s="55" t="s">
        <v>1725</v>
      </c>
      <c r="I43" s="74" t="s">
        <v>1304</v>
      </c>
      <c r="J43" s="51" t="s">
        <v>645</v>
      </c>
      <c r="K43" s="87" t="s">
        <v>490</v>
      </c>
      <c r="L43" s="88" t="s">
        <v>1726</v>
      </c>
    </row>
    <row r="44" spans="1:12" x14ac:dyDescent="0.25">
      <c r="A44" s="51">
        <v>42</v>
      </c>
      <c r="B44" s="51" t="s">
        <v>1380</v>
      </c>
      <c r="C44" s="52" t="s">
        <v>1089</v>
      </c>
      <c r="D44" s="52" t="s">
        <v>17</v>
      </c>
      <c r="E44" s="52" t="s">
        <v>141</v>
      </c>
      <c r="F44" s="52" t="s">
        <v>1090</v>
      </c>
      <c r="G44" s="55" t="s">
        <v>1727</v>
      </c>
      <c r="H44" s="55" t="s">
        <v>1644</v>
      </c>
      <c r="I44" s="55" t="s">
        <v>1582</v>
      </c>
      <c r="J44" s="55" t="s">
        <v>1728</v>
      </c>
      <c r="K44" s="87" t="s">
        <v>427</v>
      </c>
      <c r="L44" s="88" t="s">
        <v>1726</v>
      </c>
    </row>
    <row r="45" spans="1:12" x14ac:dyDescent="0.25">
      <c r="A45" s="51">
        <v>43</v>
      </c>
      <c r="B45" s="51" t="s">
        <v>869</v>
      </c>
      <c r="C45" s="52" t="s">
        <v>174</v>
      </c>
      <c r="D45" s="52" t="s">
        <v>17</v>
      </c>
      <c r="E45" s="52" t="s">
        <v>10</v>
      </c>
      <c r="F45" s="52" t="s">
        <v>11</v>
      </c>
      <c r="G45" s="55" t="s">
        <v>1765</v>
      </c>
      <c r="H45" s="55" t="s">
        <v>1766</v>
      </c>
      <c r="I45" s="55" t="s">
        <v>1767</v>
      </c>
      <c r="J45" s="51" t="s">
        <v>1120</v>
      </c>
      <c r="K45" s="87" t="s">
        <v>497</v>
      </c>
      <c r="L45" s="88" t="s">
        <v>1123</v>
      </c>
    </row>
    <row r="46" spans="1:12" x14ac:dyDescent="0.25">
      <c r="A46" s="51">
        <v>44</v>
      </c>
      <c r="B46" s="51" t="s">
        <v>433</v>
      </c>
      <c r="C46" s="52" t="s">
        <v>271</v>
      </c>
      <c r="D46" s="52" t="s">
        <v>17</v>
      </c>
      <c r="E46" s="52" t="s">
        <v>272</v>
      </c>
      <c r="F46" s="52" t="s">
        <v>273</v>
      </c>
      <c r="G46" s="51" t="s">
        <v>1539</v>
      </c>
      <c r="H46" s="51" t="s">
        <v>1397</v>
      </c>
      <c r="I46" s="51" t="s">
        <v>1540</v>
      </c>
      <c r="J46" s="51" t="s">
        <v>1266</v>
      </c>
      <c r="K46" s="53" t="s">
        <v>427</v>
      </c>
      <c r="L46" s="54" t="s">
        <v>1541</v>
      </c>
    </row>
    <row r="47" spans="1:12" x14ac:dyDescent="0.25">
      <c r="A47" s="51">
        <v>45</v>
      </c>
      <c r="B47" s="51" t="s">
        <v>707</v>
      </c>
      <c r="C47" s="52" t="s">
        <v>125</v>
      </c>
      <c r="D47" s="52" t="s">
        <v>17</v>
      </c>
      <c r="E47" s="52" t="s">
        <v>126</v>
      </c>
      <c r="F47" s="52" t="s">
        <v>15</v>
      </c>
      <c r="G47" s="55" t="s">
        <v>1553</v>
      </c>
      <c r="H47" s="55" t="s">
        <v>1680</v>
      </c>
      <c r="I47" s="55" t="s">
        <v>1577</v>
      </c>
      <c r="J47" s="51" t="s">
        <v>1681</v>
      </c>
      <c r="K47" s="87" t="s">
        <v>427</v>
      </c>
      <c r="L47" s="88" t="s">
        <v>1682</v>
      </c>
    </row>
    <row r="48" spans="1:12" x14ac:dyDescent="0.25">
      <c r="A48" s="51">
        <v>46</v>
      </c>
      <c r="B48" s="51" t="s">
        <v>727</v>
      </c>
      <c r="C48" s="52" t="s">
        <v>322</v>
      </c>
      <c r="D48" s="52" t="s">
        <v>17</v>
      </c>
      <c r="E48" s="52" t="s">
        <v>58</v>
      </c>
      <c r="F48" s="52" t="s">
        <v>323</v>
      </c>
      <c r="G48" s="55" t="s">
        <v>1556</v>
      </c>
      <c r="H48" s="55" t="s">
        <v>1683</v>
      </c>
      <c r="I48" s="55" t="s">
        <v>1684</v>
      </c>
      <c r="J48" s="55" t="s">
        <v>1685</v>
      </c>
      <c r="K48" s="87" t="s">
        <v>490</v>
      </c>
      <c r="L48" s="88" t="s">
        <v>1682</v>
      </c>
    </row>
    <row r="49" spans="1:12" x14ac:dyDescent="0.25">
      <c r="A49" s="51">
        <v>47</v>
      </c>
      <c r="B49" s="51" t="s">
        <v>1729</v>
      </c>
      <c r="C49" s="52" t="s">
        <v>1513</v>
      </c>
      <c r="D49" s="52" t="s">
        <v>17</v>
      </c>
      <c r="E49" s="52" t="s">
        <v>35</v>
      </c>
      <c r="F49" s="52" t="s">
        <v>128</v>
      </c>
      <c r="G49" s="55" t="s">
        <v>1536</v>
      </c>
      <c r="H49" s="55" t="s">
        <v>1730</v>
      </c>
      <c r="I49" s="55" t="s">
        <v>1731</v>
      </c>
      <c r="J49" s="53" t="s">
        <v>874</v>
      </c>
      <c r="K49" s="87" t="s">
        <v>427</v>
      </c>
      <c r="L49" s="88" t="s">
        <v>1732</v>
      </c>
    </row>
    <row r="50" spans="1:12" x14ac:dyDescent="0.25">
      <c r="A50" s="51">
        <v>48</v>
      </c>
      <c r="B50" s="51" t="s">
        <v>468</v>
      </c>
      <c r="C50" s="52" t="s">
        <v>413</v>
      </c>
      <c r="D50" s="52" t="s">
        <v>17</v>
      </c>
      <c r="E50" s="52" t="s">
        <v>110</v>
      </c>
      <c r="F50" s="52" t="s">
        <v>63</v>
      </c>
      <c r="G50" s="55" t="s">
        <v>1542</v>
      </c>
      <c r="H50" s="55" t="s">
        <v>1543</v>
      </c>
      <c r="I50" s="55" t="s">
        <v>1544</v>
      </c>
      <c r="J50" s="55" t="s">
        <v>1437</v>
      </c>
      <c r="K50" s="53" t="s">
        <v>427</v>
      </c>
      <c r="L50" s="54" t="s">
        <v>1545</v>
      </c>
    </row>
    <row r="51" spans="1:12" x14ac:dyDescent="0.25">
      <c r="A51" s="51">
        <v>49</v>
      </c>
      <c r="B51" s="51" t="s">
        <v>795</v>
      </c>
      <c r="C51" s="52" t="s">
        <v>109</v>
      </c>
      <c r="D51" s="52" t="s">
        <v>17</v>
      </c>
      <c r="E51" s="52" t="s">
        <v>110</v>
      </c>
      <c r="F51" s="52" t="s">
        <v>15</v>
      </c>
      <c r="G51" s="55" t="s">
        <v>1203</v>
      </c>
      <c r="H51" s="55" t="s">
        <v>1658</v>
      </c>
      <c r="I51" s="55" t="s">
        <v>428</v>
      </c>
      <c r="J51" s="55" t="s">
        <v>1437</v>
      </c>
      <c r="K51" s="87" t="s">
        <v>427</v>
      </c>
      <c r="L51" s="88" t="s">
        <v>1733</v>
      </c>
    </row>
    <row r="52" spans="1:12" x14ac:dyDescent="0.25">
      <c r="A52" s="51">
        <v>50</v>
      </c>
      <c r="B52" s="51" t="s">
        <v>1734</v>
      </c>
      <c r="C52" s="52" t="s">
        <v>91</v>
      </c>
      <c r="D52" s="52" t="s">
        <v>17</v>
      </c>
      <c r="E52" s="52" t="s">
        <v>92</v>
      </c>
      <c r="F52" s="52" t="s">
        <v>15</v>
      </c>
      <c r="G52" s="55" t="s">
        <v>1735</v>
      </c>
      <c r="H52" s="55" t="s">
        <v>1407</v>
      </c>
      <c r="I52" s="55" t="s">
        <v>748</v>
      </c>
      <c r="J52" s="51" t="s">
        <v>791</v>
      </c>
      <c r="K52" s="87" t="s">
        <v>490</v>
      </c>
      <c r="L52" s="88" t="s">
        <v>1736</v>
      </c>
    </row>
    <row r="53" spans="1:12" x14ac:dyDescent="0.25">
      <c r="A53" s="51">
        <v>51</v>
      </c>
      <c r="B53" s="51" t="s">
        <v>1789</v>
      </c>
      <c r="C53" s="52" t="s">
        <v>1504</v>
      </c>
      <c r="D53" s="52" t="s">
        <v>17</v>
      </c>
      <c r="E53" s="52" t="s">
        <v>399</v>
      </c>
      <c r="F53" s="52" t="s">
        <v>11</v>
      </c>
      <c r="G53" s="55" t="s">
        <v>1790</v>
      </c>
      <c r="H53" s="55" t="s">
        <v>1126</v>
      </c>
      <c r="I53" s="55" t="s">
        <v>1791</v>
      </c>
      <c r="J53" s="51" t="s">
        <v>674</v>
      </c>
      <c r="K53" s="87" t="s">
        <v>427</v>
      </c>
      <c r="L53" s="88" t="s">
        <v>1792</v>
      </c>
    </row>
    <row r="54" spans="1:12" x14ac:dyDescent="0.25">
      <c r="A54" s="51">
        <v>52</v>
      </c>
      <c r="B54" s="51" t="s">
        <v>811</v>
      </c>
      <c r="C54" s="52" t="s">
        <v>396</v>
      </c>
      <c r="D54" s="52" t="s">
        <v>79</v>
      </c>
      <c r="E54" s="52" t="s">
        <v>35</v>
      </c>
      <c r="F54" s="52" t="s">
        <v>39</v>
      </c>
      <c r="G54" s="55" t="s">
        <v>1413</v>
      </c>
      <c r="H54" s="55" t="s">
        <v>1737</v>
      </c>
      <c r="I54" s="55" t="s">
        <v>1412</v>
      </c>
      <c r="J54" s="55" t="s">
        <v>1362</v>
      </c>
      <c r="K54" s="87" t="s">
        <v>427</v>
      </c>
      <c r="L54" s="88" t="s">
        <v>1738</v>
      </c>
    </row>
    <row r="55" spans="1:12" x14ac:dyDescent="0.25">
      <c r="A55" s="51">
        <v>53</v>
      </c>
      <c r="B55" s="51" t="s">
        <v>474</v>
      </c>
      <c r="C55" s="52" t="s">
        <v>1070</v>
      </c>
      <c r="D55" s="52" t="s">
        <v>17</v>
      </c>
      <c r="E55" s="52" t="s">
        <v>240</v>
      </c>
      <c r="F55" s="52" t="s">
        <v>7</v>
      </c>
      <c r="G55" s="51" t="s">
        <v>1284</v>
      </c>
      <c r="H55" s="51" t="s">
        <v>1546</v>
      </c>
      <c r="I55" s="51" t="s">
        <v>1119</v>
      </c>
      <c r="J55" s="51" t="s">
        <v>1437</v>
      </c>
      <c r="K55" s="53" t="s">
        <v>427</v>
      </c>
      <c r="L55" s="54" t="s">
        <v>1547</v>
      </c>
    </row>
    <row r="56" spans="1:12" x14ac:dyDescent="0.25">
      <c r="A56" s="51">
        <v>54</v>
      </c>
      <c r="B56" s="51" t="s">
        <v>885</v>
      </c>
      <c r="C56" s="52" t="s">
        <v>337</v>
      </c>
      <c r="D56" s="52" t="s">
        <v>17</v>
      </c>
      <c r="E56" s="52" t="s">
        <v>338</v>
      </c>
      <c r="F56" s="52" t="s">
        <v>11</v>
      </c>
      <c r="G56" s="55" t="s">
        <v>1768</v>
      </c>
      <c r="H56" s="55" t="s">
        <v>1539</v>
      </c>
      <c r="I56" s="55" t="s">
        <v>1769</v>
      </c>
      <c r="J56" s="53" t="s">
        <v>725</v>
      </c>
      <c r="K56" s="87" t="s">
        <v>427</v>
      </c>
      <c r="L56" s="88" t="s">
        <v>655</v>
      </c>
    </row>
    <row r="57" spans="1:12" x14ac:dyDescent="0.25">
      <c r="A57" s="51">
        <v>55</v>
      </c>
      <c r="B57" s="51" t="s">
        <v>1163</v>
      </c>
      <c r="C57" s="52" t="s">
        <v>1105</v>
      </c>
      <c r="D57" s="52" t="s">
        <v>17</v>
      </c>
      <c r="E57" s="52" t="s">
        <v>151</v>
      </c>
      <c r="F57" s="52" t="s">
        <v>128</v>
      </c>
      <c r="G57" s="55" t="s">
        <v>428</v>
      </c>
      <c r="H57" s="55" t="s">
        <v>1408</v>
      </c>
      <c r="I57" s="55" t="s">
        <v>1207</v>
      </c>
      <c r="J57" s="55" t="s">
        <v>446</v>
      </c>
      <c r="K57" s="53" t="s">
        <v>427</v>
      </c>
      <c r="L57" s="54" t="s">
        <v>1548</v>
      </c>
    </row>
    <row r="58" spans="1:12" x14ac:dyDescent="0.25">
      <c r="A58" s="51">
        <v>56</v>
      </c>
      <c r="B58" s="51" t="s">
        <v>511</v>
      </c>
      <c r="C58" s="52" t="s">
        <v>401</v>
      </c>
      <c r="D58" s="52" t="s">
        <v>100</v>
      </c>
      <c r="E58" s="52" t="s">
        <v>402</v>
      </c>
      <c r="F58" s="52" t="s">
        <v>286</v>
      </c>
      <c r="G58" s="51" t="s">
        <v>657</v>
      </c>
      <c r="H58" s="51" t="s">
        <v>429</v>
      </c>
      <c r="I58" s="51" t="s">
        <v>1549</v>
      </c>
      <c r="J58" s="51" t="s">
        <v>457</v>
      </c>
      <c r="K58" s="53" t="s">
        <v>427</v>
      </c>
      <c r="L58" s="54" t="s">
        <v>1550</v>
      </c>
    </row>
    <row r="59" spans="1:12" x14ac:dyDescent="0.25">
      <c r="A59" s="51">
        <v>57</v>
      </c>
      <c r="B59" s="51" t="s">
        <v>924</v>
      </c>
      <c r="C59" s="52" t="s">
        <v>160</v>
      </c>
      <c r="D59" s="52" t="s">
        <v>87</v>
      </c>
      <c r="E59" s="52" t="s">
        <v>161</v>
      </c>
      <c r="F59" s="52" t="s">
        <v>155</v>
      </c>
      <c r="G59" s="55" t="s">
        <v>1793</v>
      </c>
      <c r="H59" s="55" t="s">
        <v>1256</v>
      </c>
      <c r="I59" s="55" t="s">
        <v>1794</v>
      </c>
      <c r="J59" s="55" t="s">
        <v>1437</v>
      </c>
      <c r="K59" s="87" t="s">
        <v>427</v>
      </c>
      <c r="L59" s="88" t="s">
        <v>1795</v>
      </c>
    </row>
    <row r="60" spans="1:12" x14ac:dyDescent="0.25">
      <c r="A60" s="51">
        <v>58</v>
      </c>
      <c r="B60" s="51" t="s">
        <v>1603</v>
      </c>
      <c r="C60" s="52" t="s">
        <v>401</v>
      </c>
      <c r="D60" s="52" t="s">
        <v>100</v>
      </c>
      <c r="E60" s="52" t="s">
        <v>113</v>
      </c>
      <c r="F60" s="52" t="s">
        <v>1515</v>
      </c>
      <c r="G60" s="55" t="s">
        <v>1604</v>
      </c>
      <c r="H60" s="55" t="s">
        <v>560</v>
      </c>
      <c r="I60" s="55" t="s">
        <v>1605</v>
      </c>
      <c r="J60" s="51" t="s">
        <v>1606</v>
      </c>
      <c r="K60" s="87" t="s">
        <v>427</v>
      </c>
      <c r="L60" s="88" t="s">
        <v>1607</v>
      </c>
    </row>
    <row r="61" spans="1:12" x14ac:dyDescent="0.25">
      <c r="A61" s="51">
        <v>59</v>
      </c>
      <c r="B61" s="51" t="s">
        <v>638</v>
      </c>
      <c r="C61" s="52" t="s">
        <v>319</v>
      </c>
      <c r="D61" s="52" t="s">
        <v>17</v>
      </c>
      <c r="E61" s="52" t="s">
        <v>320</v>
      </c>
      <c r="F61" s="52" t="s">
        <v>39</v>
      </c>
      <c r="G61" s="55" t="s">
        <v>1290</v>
      </c>
      <c r="H61" s="55" t="s">
        <v>791</v>
      </c>
      <c r="I61" s="55" t="s">
        <v>1216</v>
      </c>
      <c r="J61" s="55" t="s">
        <v>1361</v>
      </c>
      <c r="K61" s="87" t="s">
        <v>497</v>
      </c>
      <c r="L61" s="88" t="s">
        <v>1608</v>
      </c>
    </row>
    <row r="62" spans="1:12" x14ac:dyDescent="0.25">
      <c r="A62" s="51">
        <v>60</v>
      </c>
      <c r="B62" s="51" t="s">
        <v>886</v>
      </c>
      <c r="C62" s="52" t="s">
        <v>374</v>
      </c>
      <c r="D62" s="52" t="s">
        <v>17</v>
      </c>
      <c r="E62" s="52" t="s">
        <v>375</v>
      </c>
      <c r="F62" s="52" t="s">
        <v>7</v>
      </c>
      <c r="G62" s="55" t="s">
        <v>1397</v>
      </c>
      <c r="H62" s="55" t="s">
        <v>1185</v>
      </c>
      <c r="I62" s="55" t="s">
        <v>664</v>
      </c>
      <c r="J62" s="51" t="s">
        <v>1699</v>
      </c>
      <c r="K62" s="87" t="s">
        <v>427</v>
      </c>
      <c r="L62" s="88" t="s">
        <v>1770</v>
      </c>
    </row>
    <row r="63" spans="1:12" x14ac:dyDescent="0.25">
      <c r="A63" s="51">
        <v>61</v>
      </c>
      <c r="B63" s="51" t="s">
        <v>1686</v>
      </c>
      <c r="C63" s="52" t="s">
        <v>1507</v>
      </c>
      <c r="D63" s="52" t="s">
        <v>17</v>
      </c>
      <c r="E63" s="52" t="s">
        <v>34</v>
      </c>
      <c r="F63" s="52" t="s">
        <v>1508</v>
      </c>
      <c r="G63" s="55" t="s">
        <v>1212</v>
      </c>
      <c r="H63" s="55" t="s">
        <v>1687</v>
      </c>
      <c r="I63" s="55" t="s">
        <v>1688</v>
      </c>
      <c r="J63" s="51" t="s">
        <v>766</v>
      </c>
      <c r="K63" s="87" t="s">
        <v>427</v>
      </c>
      <c r="L63" s="88" t="s">
        <v>1689</v>
      </c>
    </row>
    <row r="64" spans="1:12" x14ac:dyDescent="0.25">
      <c r="A64" s="51">
        <v>62</v>
      </c>
      <c r="B64" s="51" t="s">
        <v>702</v>
      </c>
      <c r="C64" s="52" t="s">
        <v>407</v>
      </c>
      <c r="D64" s="52" t="s">
        <v>17</v>
      </c>
      <c r="E64" s="52" t="s">
        <v>58</v>
      </c>
      <c r="F64" s="52" t="s">
        <v>128</v>
      </c>
      <c r="G64" s="55" t="s">
        <v>1525</v>
      </c>
      <c r="H64" s="55" t="s">
        <v>646</v>
      </c>
      <c r="I64" s="55" t="s">
        <v>787</v>
      </c>
      <c r="J64" s="55" t="s">
        <v>1771</v>
      </c>
      <c r="K64" s="87" t="s">
        <v>490</v>
      </c>
      <c r="L64" s="88" t="s">
        <v>1772</v>
      </c>
    </row>
    <row r="65" spans="1:12" x14ac:dyDescent="0.25">
      <c r="A65" s="51">
        <v>63</v>
      </c>
      <c r="B65" s="51" t="s">
        <v>805</v>
      </c>
      <c r="C65" s="52" t="s">
        <v>259</v>
      </c>
      <c r="D65" s="52" t="s">
        <v>17</v>
      </c>
      <c r="E65" s="52" t="s">
        <v>260</v>
      </c>
      <c r="F65" s="52" t="s">
        <v>128</v>
      </c>
      <c r="G65" s="55" t="s">
        <v>1739</v>
      </c>
      <c r="H65" s="55" t="s">
        <v>1204</v>
      </c>
      <c r="I65" s="55" t="s">
        <v>1740</v>
      </c>
      <c r="J65" s="51" t="s">
        <v>659</v>
      </c>
      <c r="K65" s="87" t="s">
        <v>490</v>
      </c>
      <c r="L65" s="88" t="s">
        <v>1741</v>
      </c>
    </row>
    <row r="66" spans="1:12" x14ac:dyDescent="0.25">
      <c r="A66" s="51">
        <v>64</v>
      </c>
      <c r="B66" s="51" t="s">
        <v>1690</v>
      </c>
      <c r="C66" s="52" t="s">
        <v>247</v>
      </c>
      <c r="D66" s="52" t="s">
        <v>17</v>
      </c>
      <c r="E66" s="52" t="s">
        <v>236</v>
      </c>
      <c r="F66" s="52" t="s">
        <v>128</v>
      </c>
      <c r="G66" s="55" t="s">
        <v>1552</v>
      </c>
      <c r="H66" s="55" t="s">
        <v>554</v>
      </c>
      <c r="I66" s="55" t="s">
        <v>1691</v>
      </c>
      <c r="J66" s="55" t="s">
        <v>1175</v>
      </c>
      <c r="K66" s="87" t="s">
        <v>427</v>
      </c>
      <c r="L66" s="88" t="s">
        <v>1692</v>
      </c>
    </row>
    <row r="67" spans="1:12" x14ac:dyDescent="0.25">
      <c r="A67" s="51">
        <v>65</v>
      </c>
      <c r="B67" s="51" t="s">
        <v>1160</v>
      </c>
      <c r="C67" s="52" t="s">
        <v>1080</v>
      </c>
      <c r="D67" s="52" t="s">
        <v>17</v>
      </c>
      <c r="E67" s="52" t="s">
        <v>1081</v>
      </c>
      <c r="F67" s="52" t="s">
        <v>1082</v>
      </c>
      <c r="G67" s="55" t="s">
        <v>1551</v>
      </c>
      <c r="H67" s="55" t="s">
        <v>1552</v>
      </c>
      <c r="I67" s="55" t="s">
        <v>1553</v>
      </c>
      <c r="J67" s="55" t="s">
        <v>866</v>
      </c>
      <c r="K67" s="53" t="s">
        <v>427</v>
      </c>
      <c r="L67" s="54" t="s">
        <v>1554</v>
      </c>
    </row>
    <row r="68" spans="1:12" x14ac:dyDescent="0.25">
      <c r="A68" s="51">
        <v>66</v>
      </c>
      <c r="B68" s="51" t="s">
        <v>1327</v>
      </c>
      <c r="C68" s="52" t="s">
        <v>1093</v>
      </c>
      <c r="D68" s="52" t="s">
        <v>17</v>
      </c>
      <c r="E68" s="52" t="s">
        <v>24</v>
      </c>
      <c r="F68" s="52" t="s">
        <v>128</v>
      </c>
      <c r="G68" s="55" t="s">
        <v>866</v>
      </c>
      <c r="H68" s="55" t="s">
        <v>446</v>
      </c>
      <c r="I68" s="55" t="s">
        <v>1204</v>
      </c>
      <c r="J68" s="51" t="s">
        <v>1693</v>
      </c>
      <c r="K68" s="87" t="s">
        <v>427</v>
      </c>
      <c r="L68" s="88" t="s">
        <v>1694</v>
      </c>
    </row>
    <row r="69" spans="1:12" x14ac:dyDescent="0.25">
      <c r="A69" s="51">
        <v>67</v>
      </c>
      <c r="B69" s="51" t="s">
        <v>450</v>
      </c>
      <c r="C69" s="52" t="s">
        <v>213</v>
      </c>
      <c r="D69" s="52" t="s">
        <v>17</v>
      </c>
      <c r="E69" s="52" t="s">
        <v>110</v>
      </c>
      <c r="F69" s="52" t="s">
        <v>39</v>
      </c>
      <c r="G69" s="51" t="s">
        <v>657</v>
      </c>
      <c r="H69" s="51" t="s">
        <v>648</v>
      </c>
      <c r="I69" s="51" t="s">
        <v>1132</v>
      </c>
      <c r="J69" s="51" t="s">
        <v>1374</v>
      </c>
      <c r="K69" s="53" t="s">
        <v>740</v>
      </c>
      <c r="L69" s="54" t="s">
        <v>1555</v>
      </c>
    </row>
    <row r="70" spans="1:12" x14ac:dyDescent="0.25">
      <c r="A70" s="51">
        <v>68</v>
      </c>
      <c r="B70" s="51" t="s">
        <v>825</v>
      </c>
      <c r="C70" s="52" t="s">
        <v>281</v>
      </c>
      <c r="D70" s="52" t="s">
        <v>17</v>
      </c>
      <c r="E70" s="52" t="s">
        <v>26</v>
      </c>
      <c r="F70" s="52" t="s">
        <v>128</v>
      </c>
      <c r="G70" s="55" t="s">
        <v>1742</v>
      </c>
      <c r="H70" s="55" t="s">
        <v>1743</v>
      </c>
      <c r="I70" s="55" t="s">
        <v>791</v>
      </c>
      <c r="J70" s="55" t="s">
        <v>1315</v>
      </c>
      <c r="K70" s="87" t="s">
        <v>427</v>
      </c>
      <c r="L70" s="88" t="s">
        <v>1744</v>
      </c>
    </row>
    <row r="71" spans="1:12" x14ac:dyDescent="0.25">
      <c r="A71" s="51">
        <v>69</v>
      </c>
      <c r="B71" s="51" t="s">
        <v>712</v>
      </c>
      <c r="C71" s="52" t="s">
        <v>245</v>
      </c>
      <c r="D71" s="52" t="s">
        <v>17</v>
      </c>
      <c r="E71" s="52" t="s">
        <v>246</v>
      </c>
      <c r="F71" s="52" t="s">
        <v>200</v>
      </c>
      <c r="G71" s="55" t="s">
        <v>1224</v>
      </c>
      <c r="H71" s="55" t="s">
        <v>1695</v>
      </c>
      <c r="I71" s="55" t="s">
        <v>1397</v>
      </c>
      <c r="J71" s="55" t="s">
        <v>1605</v>
      </c>
      <c r="K71" s="87" t="s">
        <v>427</v>
      </c>
      <c r="L71" s="88" t="s">
        <v>1696</v>
      </c>
    </row>
    <row r="72" spans="1:12" x14ac:dyDescent="0.25">
      <c r="A72" s="51">
        <v>70</v>
      </c>
      <c r="B72" s="51" t="s">
        <v>536</v>
      </c>
      <c r="C72" s="52" t="s">
        <v>241</v>
      </c>
      <c r="D72" s="52" t="s">
        <v>17</v>
      </c>
      <c r="E72" s="52" t="s">
        <v>110</v>
      </c>
      <c r="F72" s="52" t="s">
        <v>15</v>
      </c>
      <c r="G72" s="55" t="s">
        <v>1176</v>
      </c>
      <c r="H72" s="55" t="s">
        <v>1540</v>
      </c>
      <c r="I72" s="55" t="s">
        <v>1556</v>
      </c>
      <c r="J72" s="53" t="s">
        <v>1557</v>
      </c>
      <c r="K72" s="53" t="s">
        <v>427</v>
      </c>
      <c r="L72" s="54" t="s">
        <v>1558</v>
      </c>
    </row>
    <row r="73" spans="1:12" x14ac:dyDescent="0.25">
      <c r="A73" s="51">
        <v>71</v>
      </c>
      <c r="B73" s="51" t="s">
        <v>738</v>
      </c>
      <c r="C73" s="52" t="s">
        <v>370</v>
      </c>
      <c r="D73" s="52" t="s">
        <v>17</v>
      </c>
      <c r="E73" s="52" t="s">
        <v>24</v>
      </c>
      <c r="F73" s="52" t="s">
        <v>68</v>
      </c>
      <c r="G73" s="55" t="s">
        <v>554</v>
      </c>
      <c r="H73" s="55" t="s">
        <v>570</v>
      </c>
      <c r="I73" s="55" t="s">
        <v>1131</v>
      </c>
      <c r="J73" s="51" t="s">
        <v>441</v>
      </c>
      <c r="K73" s="87" t="s">
        <v>427</v>
      </c>
      <c r="L73" s="88" t="s">
        <v>1697</v>
      </c>
    </row>
    <row r="74" spans="1:12" x14ac:dyDescent="0.25">
      <c r="A74" s="51">
        <v>72</v>
      </c>
      <c r="B74" s="51" t="s">
        <v>1232</v>
      </c>
      <c r="C74" s="52" t="s">
        <v>1102</v>
      </c>
      <c r="D74" s="52" t="s">
        <v>17</v>
      </c>
      <c r="E74" s="52" t="s">
        <v>1103</v>
      </c>
      <c r="F74" s="52" t="s">
        <v>1104</v>
      </c>
      <c r="G74" s="55" t="s">
        <v>1609</v>
      </c>
      <c r="H74" s="55" t="s">
        <v>1610</v>
      </c>
      <c r="I74" s="55" t="s">
        <v>1131</v>
      </c>
      <c r="J74" s="51" t="s">
        <v>1611</v>
      </c>
      <c r="K74" s="87" t="s">
        <v>497</v>
      </c>
      <c r="L74" s="88" t="s">
        <v>1612</v>
      </c>
    </row>
    <row r="75" spans="1:12" x14ac:dyDescent="0.25">
      <c r="A75" s="51">
        <v>73</v>
      </c>
      <c r="B75" s="51" t="s">
        <v>492</v>
      </c>
      <c r="C75" s="52" t="s">
        <v>120</v>
      </c>
      <c r="D75" s="52" t="s">
        <v>17</v>
      </c>
      <c r="E75" s="52" t="s">
        <v>110</v>
      </c>
      <c r="F75" s="52" t="s">
        <v>39</v>
      </c>
      <c r="G75" s="51" t="s">
        <v>1559</v>
      </c>
      <c r="H75" s="51" t="s">
        <v>1560</v>
      </c>
      <c r="I75" s="51" t="s">
        <v>1561</v>
      </c>
      <c r="J75" s="51" t="s">
        <v>460</v>
      </c>
      <c r="K75" s="53" t="s">
        <v>1158</v>
      </c>
      <c r="L75" s="54" t="s">
        <v>1303</v>
      </c>
    </row>
    <row r="76" spans="1:12" x14ac:dyDescent="0.25">
      <c r="A76" s="51">
        <v>74</v>
      </c>
      <c r="B76" s="51" t="s">
        <v>1698</v>
      </c>
      <c r="C76" s="52" t="s">
        <v>353</v>
      </c>
      <c r="D76" s="52" t="s">
        <v>20</v>
      </c>
      <c r="E76" s="52" t="s">
        <v>354</v>
      </c>
      <c r="F76" s="52" t="s">
        <v>369</v>
      </c>
      <c r="G76" s="55" t="s">
        <v>1699</v>
      </c>
      <c r="H76" s="55" t="s">
        <v>1700</v>
      </c>
      <c r="I76" s="55" t="s">
        <v>538</v>
      </c>
      <c r="J76" s="55" t="s">
        <v>665</v>
      </c>
      <c r="K76" s="87" t="s">
        <v>427</v>
      </c>
      <c r="L76" s="88" t="s">
        <v>1701</v>
      </c>
    </row>
    <row r="77" spans="1:12" x14ac:dyDescent="0.25">
      <c r="A77" s="51">
        <v>75</v>
      </c>
      <c r="B77" s="51" t="s">
        <v>873</v>
      </c>
      <c r="C77" s="52" t="s">
        <v>330</v>
      </c>
      <c r="D77" s="52" t="s">
        <v>17</v>
      </c>
      <c r="E77" s="52" t="s">
        <v>224</v>
      </c>
      <c r="F77" s="52" t="s">
        <v>43</v>
      </c>
      <c r="G77" s="55" t="s">
        <v>1530</v>
      </c>
      <c r="H77" s="55" t="s">
        <v>1212</v>
      </c>
      <c r="I77" s="55" t="s">
        <v>470</v>
      </c>
      <c r="J77" s="51" t="s">
        <v>616</v>
      </c>
      <c r="K77" s="87" t="s">
        <v>427</v>
      </c>
      <c r="L77" s="88" t="s">
        <v>1773</v>
      </c>
    </row>
    <row r="78" spans="1:12" x14ac:dyDescent="0.25">
      <c r="A78" s="51">
        <v>76</v>
      </c>
      <c r="B78" s="51" t="s">
        <v>1745</v>
      </c>
      <c r="C78" s="52" t="s">
        <v>1512</v>
      </c>
      <c r="D78" s="52" t="s">
        <v>17</v>
      </c>
      <c r="E78" s="52" t="s">
        <v>26</v>
      </c>
      <c r="F78" s="52" t="s">
        <v>105</v>
      </c>
      <c r="G78" s="55" t="s">
        <v>463</v>
      </c>
      <c r="H78" s="55" t="s">
        <v>647</v>
      </c>
      <c r="I78" s="55" t="s">
        <v>569</v>
      </c>
      <c r="J78" s="51" t="s">
        <v>584</v>
      </c>
      <c r="K78" s="87" t="s">
        <v>427</v>
      </c>
      <c r="L78" s="88" t="s">
        <v>1746</v>
      </c>
    </row>
    <row r="79" spans="1:12" x14ac:dyDescent="0.25">
      <c r="A79" s="51">
        <v>77</v>
      </c>
      <c r="B79" s="51" t="s">
        <v>1747</v>
      </c>
      <c r="C79" s="52" t="s">
        <v>1514</v>
      </c>
      <c r="D79" s="52" t="s">
        <v>17</v>
      </c>
      <c r="E79" s="52" t="s">
        <v>58</v>
      </c>
      <c r="F79" s="52" t="s">
        <v>105</v>
      </c>
      <c r="G79" s="55" t="s">
        <v>459</v>
      </c>
      <c r="H79" s="55" t="s">
        <v>1561</v>
      </c>
      <c r="I79" s="55" t="s">
        <v>434</v>
      </c>
      <c r="J79" s="55" t="s">
        <v>469</v>
      </c>
      <c r="K79" s="87" t="s">
        <v>490</v>
      </c>
      <c r="L79" s="88" t="s">
        <v>1748</v>
      </c>
    </row>
    <row r="80" spans="1:12" x14ac:dyDescent="0.25">
      <c r="A80" s="51">
        <v>78</v>
      </c>
      <c r="B80" s="51" t="s">
        <v>1613</v>
      </c>
      <c r="C80" s="52" t="s">
        <v>1524</v>
      </c>
      <c r="D80" s="52" t="s">
        <v>17</v>
      </c>
      <c r="E80" s="52" t="s">
        <v>1095</v>
      </c>
      <c r="F80" s="52" t="s">
        <v>39</v>
      </c>
      <c r="G80" s="55" t="s">
        <v>1614</v>
      </c>
      <c r="H80" s="55" t="s">
        <v>1615</v>
      </c>
      <c r="I80" s="55" t="s">
        <v>1616</v>
      </c>
      <c r="J80" s="55" t="s">
        <v>1221</v>
      </c>
      <c r="K80" s="87" t="s">
        <v>427</v>
      </c>
      <c r="L80" s="88" t="s">
        <v>1617</v>
      </c>
    </row>
    <row r="81" spans="1:12" x14ac:dyDescent="0.25">
      <c r="A81" s="51">
        <v>79</v>
      </c>
      <c r="B81" s="51" t="s">
        <v>1702</v>
      </c>
      <c r="C81" s="52" t="s">
        <v>1519</v>
      </c>
      <c r="D81" s="52" t="s">
        <v>17</v>
      </c>
      <c r="E81" s="52" t="s">
        <v>58</v>
      </c>
      <c r="F81" s="52" t="s">
        <v>1520</v>
      </c>
      <c r="G81" s="74" t="s">
        <v>1146</v>
      </c>
      <c r="H81" s="55" t="s">
        <v>793</v>
      </c>
      <c r="I81" s="74" t="s">
        <v>1278</v>
      </c>
      <c r="J81" s="53" t="s">
        <v>1703</v>
      </c>
      <c r="K81" s="87" t="s">
        <v>427</v>
      </c>
      <c r="L81" s="88" t="s">
        <v>1704</v>
      </c>
    </row>
    <row r="82" spans="1:12" x14ac:dyDescent="0.25">
      <c r="A82" s="51">
        <v>80</v>
      </c>
      <c r="B82" s="51" t="s">
        <v>1749</v>
      </c>
      <c r="C82" s="52" t="s">
        <v>1521</v>
      </c>
      <c r="D82" s="52" t="s">
        <v>17</v>
      </c>
      <c r="E82" s="52" t="s">
        <v>1522</v>
      </c>
      <c r="F82" s="52" t="s">
        <v>132</v>
      </c>
      <c r="G82" s="55" t="s">
        <v>1318</v>
      </c>
      <c r="H82" s="55" t="s">
        <v>674</v>
      </c>
      <c r="I82" s="55" t="s">
        <v>476</v>
      </c>
      <c r="J82" s="51" t="s">
        <v>807</v>
      </c>
      <c r="K82" s="87" t="s">
        <v>427</v>
      </c>
      <c r="L82" s="88" t="s">
        <v>1750</v>
      </c>
    </row>
    <row r="83" spans="1:12" x14ac:dyDescent="0.25">
      <c r="A83" s="51">
        <v>81</v>
      </c>
      <c r="B83" s="51" t="s">
        <v>1774</v>
      </c>
      <c r="C83" s="52" t="s">
        <v>1517</v>
      </c>
      <c r="D83" s="52" t="s">
        <v>17</v>
      </c>
      <c r="E83" s="52" t="s">
        <v>382</v>
      </c>
      <c r="F83" s="52" t="s">
        <v>1518</v>
      </c>
      <c r="G83" s="55" t="s">
        <v>1431</v>
      </c>
      <c r="H83" s="55" t="s">
        <v>1775</v>
      </c>
      <c r="I83" s="55" t="s">
        <v>600</v>
      </c>
      <c r="J83" s="53" t="s">
        <v>725</v>
      </c>
      <c r="K83" s="87" t="s">
        <v>427</v>
      </c>
      <c r="L83" s="88" t="s">
        <v>1776</v>
      </c>
    </row>
    <row r="84" spans="1:12" x14ac:dyDescent="0.25">
      <c r="A84" s="51">
        <v>82</v>
      </c>
      <c r="B84" s="51" t="s">
        <v>1777</v>
      </c>
      <c r="C84" s="52" t="s">
        <v>1509</v>
      </c>
      <c r="D84" s="52" t="s">
        <v>17</v>
      </c>
      <c r="E84" s="52" t="s">
        <v>1510</v>
      </c>
      <c r="F84" s="52" t="s">
        <v>1511</v>
      </c>
      <c r="G84" s="55" t="s">
        <v>1778</v>
      </c>
      <c r="H84" s="55" t="s">
        <v>685</v>
      </c>
      <c r="I84" s="55" t="s">
        <v>1779</v>
      </c>
      <c r="J84" s="51" t="s">
        <v>628</v>
      </c>
      <c r="K84" s="87" t="s">
        <v>427</v>
      </c>
      <c r="L84" s="88" t="s">
        <v>1780</v>
      </c>
    </row>
    <row r="85" spans="1:12" x14ac:dyDescent="0.25">
      <c r="A85" s="51">
        <v>83</v>
      </c>
      <c r="B85" s="51" t="s">
        <v>1751</v>
      </c>
      <c r="C85" s="52" t="s">
        <v>164</v>
      </c>
      <c r="D85" s="52" t="s">
        <v>17</v>
      </c>
      <c r="E85" s="52" t="s">
        <v>35</v>
      </c>
      <c r="F85" s="52" t="s">
        <v>165</v>
      </c>
      <c r="G85" s="55" t="s">
        <v>1752</v>
      </c>
      <c r="H85" s="55" t="s">
        <v>1211</v>
      </c>
      <c r="I85" s="55" t="s">
        <v>600</v>
      </c>
      <c r="J85" s="53" t="s">
        <v>874</v>
      </c>
      <c r="K85" s="87" t="s">
        <v>427</v>
      </c>
      <c r="L85" s="88" t="s">
        <v>1753</v>
      </c>
    </row>
    <row r="86" spans="1:12" x14ac:dyDescent="0.25">
      <c r="A86" s="51">
        <v>84</v>
      </c>
      <c r="B86" s="51" t="s">
        <v>891</v>
      </c>
      <c r="C86" s="52" t="s">
        <v>381</v>
      </c>
      <c r="D86" s="52" t="s">
        <v>17</v>
      </c>
      <c r="E86" s="52" t="s">
        <v>382</v>
      </c>
      <c r="F86" s="52" t="s">
        <v>383</v>
      </c>
      <c r="G86" s="55" t="s">
        <v>1781</v>
      </c>
      <c r="H86" s="55" t="s">
        <v>1782</v>
      </c>
      <c r="I86" s="55" t="s">
        <v>617</v>
      </c>
      <c r="J86" s="55" t="s">
        <v>916</v>
      </c>
      <c r="K86" s="87" t="s">
        <v>534</v>
      </c>
      <c r="L86" s="88" t="s">
        <v>1783</v>
      </c>
    </row>
    <row r="87" spans="1:12" x14ac:dyDescent="0.25">
      <c r="A87" s="51">
        <v>85</v>
      </c>
      <c r="B87" s="51" t="s">
        <v>1784</v>
      </c>
      <c r="C87" s="52" t="s">
        <v>1501</v>
      </c>
      <c r="D87" s="52" t="s">
        <v>17</v>
      </c>
      <c r="E87" s="52" t="s">
        <v>1502</v>
      </c>
      <c r="F87" s="52" t="s">
        <v>1503</v>
      </c>
      <c r="G87" s="55" t="s">
        <v>1315</v>
      </c>
      <c r="H87" s="55" t="s">
        <v>605</v>
      </c>
      <c r="I87" s="55" t="s">
        <v>481</v>
      </c>
      <c r="J87" s="51" t="s">
        <v>1383</v>
      </c>
      <c r="K87" s="87" t="s">
        <v>427</v>
      </c>
      <c r="L87" s="88" t="s">
        <v>1785</v>
      </c>
    </row>
    <row r="88" spans="1:12" x14ac:dyDescent="0.25">
      <c r="A88" s="51">
        <v>86</v>
      </c>
      <c r="B88" s="51" t="s">
        <v>1754</v>
      </c>
      <c r="C88" s="52" t="s">
        <v>1505</v>
      </c>
      <c r="D88" s="52" t="s">
        <v>17</v>
      </c>
      <c r="E88" s="52" t="s">
        <v>1506</v>
      </c>
      <c r="F88" s="52" t="s">
        <v>21</v>
      </c>
      <c r="G88" s="74" t="s">
        <v>1755</v>
      </c>
      <c r="H88" s="74" t="s">
        <v>1756</v>
      </c>
      <c r="I88" s="55" t="s">
        <v>1422</v>
      </c>
      <c r="J88" s="51" t="s">
        <v>1757</v>
      </c>
      <c r="K88" s="87" t="s">
        <v>427</v>
      </c>
      <c r="L88" s="88" t="s">
        <v>1758</v>
      </c>
    </row>
    <row r="89" spans="1:12" x14ac:dyDescent="0.25">
      <c r="A89" s="51">
        <v>87</v>
      </c>
      <c r="B89" s="51" t="s">
        <v>1242</v>
      </c>
      <c r="C89" s="52" t="s">
        <v>1094</v>
      </c>
      <c r="D89" s="52" t="s">
        <v>17</v>
      </c>
      <c r="E89" s="52" t="s">
        <v>1095</v>
      </c>
      <c r="F89" s="52" t="s">
        <v>146</v>
      </c>
      <c r="G89" s="55" t="s">
        <v>514</v>
      </c>
      <c r="H89" s="55" t="s">
        <v>1618</v>
      </c>
      <c r="I89" s="74" t="s">
        <v>1619</v>
      </c>
      <c r="J89" s="51" t="s">
        <v>1437</v>
      </c>
      <c r="K89" s="87" t="s">
        <v>427</v>
      </c>
      <c r="L89" s="88" t="s">
        <v>1620</v>
      </c>
    </row>
    <row r="90" spans="1:12" x14ac:dyDescent="0.25">
      <c r="A90" s="51">
        <v>88</v>
      </c>
      <c r="B90" s="51" t="s">
        <v>1621</v>
      </c>
      <c r="C90" s="52" t="s">
        <v>1516</v>
      </c>
      <c r="D90" s="52" t="s">
        <v>100</v>
      </c>
      <c r="E90" s="52" t="s">
        <v>113</v>
      </c>
      <c r="F90" s="52" t="s">
        <v>1515</v>
      </c>
      <c r="G90" s="55" t="s">
        <v>1622</v>
      </c>
      <c r="H90" s="55" t="s">
        <v>1623</v>
      </c>
      <c r="I90" s="55" t="s">
        <v>1624</v>
      </c>
      <c r="J90" s="55" t="s">
        <v>1625</v>
      </c>
      <c r="K90" s="87" t="s">
        <v>427</v>
      </c>
      <c r="L90" s="88" t="s">
        <v>1626</v>
      </c>
    </row>
    <row r="91" spans="1:12" x14ac:dyDescent="0.25">
      <c r="A91" s="51">
        <v>89</v>
      </c>
      <c r="B91" s="51" t="s">
        <v>1627</v>
      </c>
      <c r="C91" s="52" t="s">
        <v>1523</v>
      </c>
      <c r="D91" s="52" t="s">
        <v>17</v>
      </c>
      <c r="E91" s="52" t="s">
        <v>18</v>
      </c>
      <c r="F91" s="52" t="s">
        <v>218</v>
      </c>
      <c r="G91" s="55" t="s">
        <v>1383</v>
      </c>
      <c r="H91" s="55" t="s">
        <v>1628</v>
      </c>
      <c r="I91" s="55" t="s">
        <v>1629</v>
      </c>
      <c r="J91" s="51" t="s">
        <v>838</v>
      </c>
      <c r="K91" s="87" t="s">
        <v>427</v>
      </c>
      <c r="L91" s="88" t="s">
        <v>1630</v>
      </c>
    </row>
    <row r="92" spans="1:12" x14ac:dyDescent="0.25">
      <c r="A92" s="51">
        <v>90</v>
      </c>
      <c r="B92" s="51" t="s">
        <v>1562</v>
      </c>
      <c r="C92" s="52" t="s">
        <v>349</v>
      </c>
      <c r="D92" s="52" t="s">
        <v>20</v>
      </c>
      <c r="E92" s="52" t="s">
        <v>151</v>
      </c>
      <c r="F92" s="52" t="s">
        <v>208</v>
      </c>
      <c r="G92" s="55" t="s">
        <v>888</v>
      </c>
      <c r="H92" s="55" t="s">
        <v>1563</v>
      </c>
      <c r="I92" s="55" t="s">
        <v>1564</v>
      </c>
      <c r="J92" s="55" t="s">
        <v>1565</v>
      </c>
      <c r="K92" s="53" t="s">
        <v>490</v>
      </c>
      <c r="L92" s="54" t="s">
        <v>1566</v>
      </c>
    </row>
    <row r="93" spans="1:12" x14ac:dyDescent="0.25">
      <c r="A93" s="51">
        <v>91</v>
      </c>
      <c r="B93" s="51" t="s">
        <v>1631</v>
      </c>
      <c r="C93" s="52" t="s">
        <v>249</v>
      </c>
      <c r="D93" s="52" t="s">
        <v>17</v>
      </c>
      <c r="E93" s="52" t="s">
        <v>250</v>
      </c>
      <c r="F93" s="52" t="s">
        <v>244</v>
      </c>
      <c r="G93" s="55" t="s">
        <v>1632</v>
      </c>
      <c r="H93" s="55" t="s">
        <v>1633</v>
      </c>
      <c r="I93" s="55" t="s">
        <v>1634</v>
      </c>
      <c r="J93" s="55" t="s">
        <v>566</v>
      </c>
      <c r="K93" s="87" t="s">
        <v>427</v>
      </c>
      <c r="L93" s="88" t="s">
        <v>1635</v>
      </c>
    </row>
  </sheetData>
  <mergeCells count="1">
    <mergeCell ref="A1:M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sqref="A1:M1"/>
    </sheetView>
  </sheetViews>
  <sheetFormatPr defaultRowHeight="15" x14ac:dyDescent="0.25"/>
  <cols>
    <col min="1" max="2" width="9.140625" style="93"/>
    <col min="3" max="3" width="24.28515625" style="93" customWidth="1"/>
    <col min="4" max="4" width="18.5703125" style="93" customWidth="1"/>
    <col min="5" max="5" width="30" style="93" customWidth="1"/>
    <col min="6" max="6" width="31.42578125" style="93" customWidth="1"/>
    <col min="7" max="10" width="9.85546875" style="93" customWidth="1"/>
    <col min="11" max="11" width="9.42578125" style="93" customWidth="1"/>
    <col min="12" max="16384" width="9.140625" style="93"/>
  </cols>
  <sheetData>
    <row r="1" spans="1:13" ht="15.75" x14ac:dyDescent="0.25">
      <c r="A1" s="214" t="s">
        <v>2283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213" t="s">
        <v>339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x14ac:dyDescent="0.25">
      <c r="A3" s="47" t="s">
        <v>340</v>
      </c>
      <c r="B3" s="47" t="s">
        <v>341</v>
      </c>
      <c r="C3" s="48" t="s">
        <v>0</v>
      </c>
      <c r="D3" s="48" t="s">
        <v>1</v>
      </c>
      <c r="E3" s="48" t="s">
        <v>342</v>
      </c>
      <c r="F3" s="48" t="s">
        <v>3</v>
      </c>
      <c r="G3" s="49" t="s">
        <v>343</v>
      </c>
      <c r="H3" s="49" t="s">
        <v>344</v>
      </c>
      <c r="I3" s="49" t="s">
        <v>345</v>
      </c>
      <c r="J3" s="49" t="s">
        <v>425</v>
      </c>
      <c r="K3" s="50" t="s">
        <v>346</v>
      </c>
      <c r="L3" s="49" t="s">
        <v>347</v>
      </c>
      <c r="M3" s="89" t="s">
        <v>366</v>
      </c>
    </row>
    <row r="4" spans="1:13" x14ac:dyDescent="0.25">
      <c r="A4" s="51">
        <v>1</v>
      </c>
      <c r="B4" s="51" t="s">
        <v>433</v>
      </c>
      <c r="C4" s="52" t="s">
        <v>271</v>
      </c>
      <c r="D4" s="52" t="s">
        <v>17</v>
      </c>
      <c r="E4" s="52" t="s">
        <v>272</v>
      </c>
      <c r="F4" s="52" t="s">
        <v>273</v>
      </c>
      <c r="G4" s="51" t="s">
        <v>1889</v>
      </c>
      <c r="H4" s="51" t="s">
        <v>1890</v>
      </c>
      <c r="I4" s="51" t="s">
        <v>1891</v>
      </c>
      <c r="J4" s="51" t="s">
        <v>1892</v>
      </c>
      <c r="K4" s="53" t="s">
        <v>490</v>
      </c>
      <c r="L4" s="54" t="s">
        <v>1893</v>
      </c>
      <c r="M4" s="76">
        <v>25</v>
      </c>
    </row>
    <row r="5" spans="1:13" x14ac:dyDescent="0.25">
      <c r="A5" s="51">
        <v>2</v>
      </c>
      <c r="B5" s="51" t="s">
        <v>438</v>
      </c>
      <c r="C5" s="52" t="s">
        <v>190</v>
      </c>
      <c r="D5" s="52" t="s">
        <v>17</v>
      </c>
      <c r="E5" s="52" t="s">
        <v>395</v>
      </c>
      <c r="F5" s="52" t="s">
        <v>15</v>
      </c>
      <c r="G5" s="55" t="s">
        <v>1894</v>
      </c>
      <c r="H5" s="55" t="s">
        <v>1895</v>
      </c>
      <c r="I5" s="55" t="s">
        <v>1896</v>
      </c>
      <c r="J5" s="55" t="s">
        <v>1897</v>
      </c>
      <c r="K5" s="53" t="s">
        <v>497</v>
      </c>
      <c r="L5" s="54" t="s">
        <v>1898</v>
      </c>
      <c r="M5" s="76">
        <v>18</v>
      </c>
    </row>
    <row r="6" spans="1:13" x14ac:dyDescent="0.25">
      <c r="A6" s="51">
        <v>3</v>
      </c>
      <c r="B6" s="51" t="s">
        <v>444</v>
      </c>
      <c r="C6" s="52" t="s">
        <v>267</v>
      </c>
      <c r="D6" s="52" t="s">
        <v>17</v>
      </c>
      <c r="E6" s="52" t="s">
        <v>236</v>
      </c>
      <c r="F6" s="52" t="s">
        <v>15</v>
      </c>
      <c r="G6" s="51" t="s">
        <v>1899</v>
      </c>
      <c r="H6" s="51" t="s">
        <v>1172</v>
      </c>
      <c r="I6" s="51" t="s">
        <v>1900</v>
      </c>
      <c r="J6" s="51" t="s">
        <v>1901</v>
      </c>
      <c r="K6" s="53" t="s">
        <v>913</v>
      </c>
      <c r="L6" s="54" t="s">
        <v>1902</v>
      </c>
      <c r="M6" s="76">
        <v>15</v>
      </c>
    </row>
    <row r="7" spans="1:13" x14ac:dyDescent="0.25">
      <c r="A7" s="51">
        <v>4</v>
      </c>
      <c r="B7" s="51" t="s">
        <v>474</v>
      </c>
      <c r="C7" s="52" t="s">
        <v>1070</v>
      </c>
      <c r="D7" s="52" t="s">
        <v>17</v>
      </c>
      <c r="E7" s="52" t="s">
        <v>240</v>
      </c>
      <c r="F7" s="52" t="s">
        <v>7</v>
      </c>
      <c r="G7" s="55" t="s">
        <v>1903</v>
      </c>
      <c r="H7" s="55" t="s">
        <v>1904</v>
      </c>
      <c r="I7" s="55" t="s">
        <v>1905</v>
      </c>
      <c r="J7" s="55" t="s">
        <v>1906</v>
      </c>
      <c r="K7" s="53" t="s">
        <v>427</v>
      </c>
      <c r="L7" s="54" t="s">
        <v>1907</v>
      </c>
      <c r="M7" s="76">
        <v>12</v>
      </c>
    </row>
    <row r="8" spans="1:13" x14ac:dyDescent="0.25">
      <c r="A8" s="51">
        <v>5</v>
      </c>
      <c r="B8" s="51" t="s">
        <v>536</v>
      </c>
      <c r="C8" s="52" t="s">
        <v>241</v>
      </c>
      <c r="D8" s="52" t="s">
        <v>17</v>
      </c>
      <c r="E8" s="52" t="s">
        <v>110</v>
      </c>
      <c r="F8" s="52" t="s">
        <v>15</v>
      </c>
      <c r="G8" s="51" t="s">
        <v>1908</v>
      </c>
      <c r="H8" s="51" t="s">
        <v>1347</v>
      </c>
      <c r="I8" s="51" t="s">
        <v>1909</v>
      </c>
      <c r="J8" s="51" t="s">
        <v>1910</v>
      </c>
      <c r="K8" s="53" t="s">
        <v>913</v>
      </c>
      <c r="L8" s="54" t="s">
        <v>1911</v>
      </c>
      <c r="M8" s="76">
        <v>10</v>
      </c>
    </row>
    <row r="9" spans="1:13" x14ac:dyDescent="0.25">
      <c r="A9" s="51">
        <v>6</v>
      </c>
      <c r="B9" s="51" t="s">
        <v>511</v>
      </c>
      <c r="C9" s="52" t="s">
        <v>401</v>
      </c>
      <c r="D9" s="52" t="s">
        <v>100</v>
      </c>
      <c r="E9" s="52" t="s">
        <v>402</v>
      </c>
      <c r="F9" s="52" t="s">
        <v>286</v>
      </c>
      <c r="G9" s="55" t="s">
        <v>1912</v>
      </c>
      <c r="H9" s="55" t="s">
        <v>1913</v>
      </c>
      <c r="I9" s="55" t="s">
        <v>1914</v>
      </c>
      <c r="J9" s="55" t="s">
        <v>1915</v>
      </c>
      <c r="K9" s="53" t="s">
        <v>534</v>
      </c>
      <c r="L9" s="54" t="s">
        <v>1916</v>
      </c>
      <c r="M9" s="76">
        <v>8</v>
      </c>
    </row>
    <row r="10" spans="1:13" x14ac:dyDescent="0.25">
      <c r="A10" s="51">
        <v>7</v>
      </c>
      <c r="B10" s="51" t="s">
        <v>1917</v>
      </c>
      <c r="C10" s="52" t="s">
        <v>265</v>
      </c>
      <c r="D10" s="52" t="s">
        <v>17</v>
      </c>
      <c r="E10" s="52" t="s">
        <v>1873</v>
      </c>
      <c r="F10" s="52" t="s">
        <v>218</v>
      </c>
      <c r="G10" s="51" t="s">
        <v>1918</v>
      </c>
      <c r="H10" s="51" t="s">
        <v>1632</v>
      </c>
      <c r="I10" s="51" t="s">
        <v>1919</v>
      </c>
      <c r="J10" s="51" t="s">
        <v>1920</v>
      </c>
      <c r="K10" s="53" t="s">
        <v>427</v>
      </c>
      <c r="L10" s="54" t="s">
        <v>1921</v>
      </c>
      <c r="M10" s="76">
        <v>6</v>
      </c>
    </row>
    <row r="11" spans="1:13" x14ac:dyDescent="0.25">
      <c r="A11" s="51">
        <v>8</v>
      </c>
      <c r="B11" s="51" t="s">
        <v>1163</v>
      </c>
      <c r="C11" s="52" t="s">
        <v>1105</v>
      </c>
      <c r="D11" s="52" t="s">
        <v>17</v>
      </c>
      <c r="E11" s="52" t="s">
        <v>151</v>
      </c>
      <c r="F11" s="52" t="s">
        <v>128</v>
      </c>
      <c r="G11" s="55" t="s">
        <v>1922</v>
      </c>
      <c r="H11" s="55" t="s">
        <v>1923</v>
      </c>
      <c r="I11" s="55" t="s">
        <v>1924</v>
      </c>
      <c r="J11" s="55" t="s">
        <v>1925</v>
      </c>
      <c r="K11" s="53" t="s">
        <v>427</v>
      </c>
      <c r="L11" s="54" t="s">
        <v>1926</v>
      </c>
      <c r="M11" s="76">
        <v>4</v>
      </c>
    </row>
    <row r="12" spans="1:13" x14ac:dyDescent="0.25">
      <c r="A12" s="51">
        <v>9</v>
      </c>
      <c r="B12" s="51" t="s">
        <v>485</v>
      </c>
      <c r="C12" s="52" t="s">
        <v>88</v>
      </c>
      <c r="D12" s="52" t="s">
        <v>17</v>
      </c>
      <c r="E12" s="52" t="s">
        <v>89</v>
      </c>
      <c r="F12" s="52" t="s">
        <v>90</v>
      </c>
      <c r="G12" s="51" t="s">
        <v>1927</v>
      </c>
      <c r="H12" s="51" t="s">
        <v>1919</v>
      </c>
      <c r="I12" s="51" t="s">
        <v>1928</v>
      </c>
      <c r="J12" s="51" t="s">
        <v>1929</v>
      </c>
      <c r="K12" s="53" t="s">
        <v>427</v>
      </c>
      <c r="L12" s="54" t="s">
        <v>1930</v>
      </c>
      <c r="M12" s="76">
        <v>2</v>
      </c>
    </row>
    <row r="13" spans="1:13" x14ac:dyDescent="0.25">
      <c r="A13" s="51">
        <v>10</v>
      </c>
      <c r="B13" s="51" t="s">
        <v>1160</v>
      </c>
      <c r="C13" s="52" t="s">
        <v>1080</v>
      </c>
      <c r="D13" s="52" t="s">
        <v>17</v>
      </c>
      <c r="E13" s="52" t="s">
        <v>1081</v>
      </c>
      <c r="F13" s="52" t="s">
        <v>1082</v>
      </c>
      <c r="G13" s="55" t="s">
        <v>1931</v>
      </c>
      <c r="H13" s="55" t="s">
        <v>1932</v>
      </c>
      <c r="I13" s="55" t="s">
        <v>1933</v>
      </c>
      <c r="J13" s="55" t="s">
        <v>1934</v>
      </c>
      <c r="K13" s="53" t="s">
        <v>490</v>
      </c>
      <c r="L13" s="54" t="s">
        <v>1935</v>
      </c>
      <c r="M13" s="76">
        <v>1</v>
      </c>
    </row>
    <row r="14" spans="1:13" x14ac:dyDescent="0.25">
      <c r="A14" s="51">
        <v>11</v>
      </c>
      <c r="B14" s="51" t="s">
        <v>517</v>
      </c>
      <c r="C14" s="52" t="s">
        <v>348</v>
      </c>
      <c r="D14" s="52" t="s">
        <v>17</v>
      </c>
      <c r="E14" s="52" t="s">
        <v>110</v>
      </c>
      <c r="F14" s="52" t="s">
        <v>15</v>
      </c>
      <c r="G14" s="51" t="s">
        <v>1936</v>
      </c>
      <c r="H14" s="51" t="s">
        <v>1937</v>
      </c>
      <c r="I14" s="51" t="s">
        <v>1938</v>
      </c>
      <c r="J14" s="51" t="s">
        <v>1939</v>
      </c>
      <c r="K14" s="53" t="s">
        <v>1158</v>
      </c>
      <c r="L14" s="54" t="s">
        <v>1940</v>
      </c>
    </row>
    <row r="15" spans="1:13" x14ac:dyDescent="0.25">
      <c r="A15" s="51">
        <v>12</v>
      </c>
      <c r="B15" s="51" t="s">
        <v>1941</v>
      </c>
      <c r="C15" s="52" t="s">
        <v>1882</v>
      </c>
      <c r="D15" s="52" t="s">
        <v>17</v>
      </c>
      <c r="E15" s="52" t="s">
        <v>1883</v>
      </c>
      <c r="F15" s="52" t="s">
        <v>27</v>
      </c>
      <c r="G15" s="55" t="s">
        <v>1942</v>
      </c>
      <c r="H15" s="55" t="s">
        <v>1943</v>
      </c>
      <c r="I15" s="55" t="s">
        <v>1944</v>
      </c>
      <c r="J15" s="55" t="s">
        <v>1945</v>
      </c>
      <c r="K15" s="53" t="s">
        <v>427</v>
      </c>
      <c r="L15" s="54" t="s">
        <v>1946</v>
      </c>
    </row>
    <row r="16" spans="1:13" x14ac:dyDescent="0.25">
      <c r="A16" s="51">
        <v>13</v>
      </c>
      <c r="B16" s="51" t="s">
        <v>492</v>
      </c>
      <c r="C16" s="52" t="s">
        <v>120</v>
      </c>
      <c r="D16" s="52" t="s">
        <v>17</v>
      </c>
      <c r="E16" s="52" t="s">
        <v>110</v>
      </c>
      <c r="F16" s="52" t="s">
        <v>39</v>
      </c>
      <c r="G16" s="51" t="s">
        <v>1947</v>
      </c>
      <c r="H16" s="51" t="s">
        <v>1948</v>
      </c>
      <c r="I16" s="51" t="s">
        <v>1949</v>
      </c>
      <c r="J16" s="51" t="s">
        <v>1950</v>
      </c>
      <c r="K16" s="53" t="s">
        <v>1951</v>
      </c>
      <c r="L16" s="54" t="s">
        <v>1952</v>
      </c>
    </row>
    <row r="17" spans="1:13" x14ac:dyDescent="0.25">
      <c r="A17" s="51">
        <v>14</v>
      </c>
      <c r="B17" s="51" t="s">
        <v>1953</v>
      </c>
      <c r="C17" s="52" t="s">
        <v>412</v>
      </c>
      <c r="D17" s="52" t="s">
        <v>17</v>
      </c>
      <c r="E17" s="52" t="s">
        <v>80</v>
      </c>
      <c r="F17" s="52" t="s">
        <v>15</v>
      </c>
      <c r="G17" s="55" t="s">
        <v>1954</v>
      </c>
      <c r="H17" s="55" t="s">
        <v>1955</v>
      </c>
      <c r="I17" s="55" t="s">
        <v>1956</v>
      </c>
      <c r="J17" s="53" t="s">
        <v>1957</v>
      </c>
      <c r="K17" s="53" t="s">
        <v>427</v>
      </c>
      <c r="L17" s="54" t="s">
        <v>1958</v>
      </c>
    </row>
    <row r="18" spans="1:13" x14ac:dyDescent="0.25">
      <c r="A18" s="51">
        <v>15</v>
      </c>
      <c r="B18" s="51" t="s">
        <v>1959</v>
      </c>
      <c r="C18" s="52" t="s">
        <v>1879</v>
      </c>
      <c r="D18" s="52" t="s">
        <v>17</v>
      </c>
      <c r="E18" s="52" t="s">
        <v>110</v>
      </c>
      <c r="F18" s="52" t="s">
        <v>294</v>
      </c>
      <c r="G18" s="51" t="s">
        <v>1960</v>
      </c>
      <c r="H18" s="51" t="s">
        <v>1961</v>
      </c>
      <c r="I18" s="53" t="s">
        <v>1962</v>
      </c>
      <c r="J18" s="53" t="s">
        <v>1957</v>
      </c>
      <c r="K18" s="53" t="s">
        <v>427</v>
      </c>
      <c r="L18" s="54" t="s">
        <v>1963</v>
      </c>
    </row>
    <row r="19" spans="1:13" x14ac:dyDescent="0.25">
      <c r="A19" s="213" t="s">
        <v>350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13" x14ac:dyDescent="0.25">
      <c r="A20" s="47" t="s">
        <v>340</v>
      </c>
      <c r="B20" s="47" t="s">
        <v>341</v>
      </c>
      <c r="C20" s="48" t="s">
        <v>0</v>
      </c>
      <c r="D20" s="48" t="s">
        <v>1</v>
      </c>
      <c r="E20" s="48" t="s">
        <v>342</v>
      </c>
      <c r="F20" s="48" t="s">
        <v>3</v>
      </c>
      <c r="G20" s="49" t="s">
        <v>343</v>
      </c>
      <c r="H20" s="49" t="s">
        <v>344</v>
      </c>
      <c r="I20" s="49" t="s">
        <v>345</v>
      </c>
      <c r="J20" s="49" t="s">
        <v>425</v>
      </c>
      <c r="K20" s="50" t="s">
        <v>346</v>
      </c>
      <c r="L20" s="49" t="s">
        <v>347</v>
      </c>
      <c r="M20" s="89" t="s">
        <v>366</v>
      </c>
    </row>
    <row r="21" spans="1:13" x14ac:dyDescent="0.25">
      <c r="A21" s="51">
        <v>1</v>
      </c>
      <c r="B21" s="51" t="s">
        <v>1600</v>
      </c>
      <c r="C21" s="52" t="s">
        <v>1887</v>
      </c>
      <c r="D21" s="52" t="s">
        <v>17</v>
      </c>
      <c r="E21" s="52" t="s">
        <v>227</v>
      </c>
      <c r="F21" s="52" t="s">
        <v>15</v>
      </c>
      <c r="G21" s="51" t="s">
        <v>844</v>
      </c>
      <c r="H21" s="51" t="s">
        <v>832</v>
      </c>
      <c r="I21" s="51" t="s">
        <v>1346</v>
      </c>
      <c r="J21" s="51" t="s">
        <v>1964</v>
      </c>
      <c r="K21" s="53" t="s">
        <v>490</v>
      </c>
      <c r="L21" s="54" t="s">
        <v>1965</v>
      </c>
      <c r="M21" s="76">
        <v>25</v>
      </c>
    </row>
    <row r="22" spans="1:13" x14ac:dyDescent="0.25">
      <c r="A22" s="51">
        <v>2</v>
      </c>
      <c r="B22" s="51" t="s">
        <v>573</v>
      </c>
      <c r="C22" s="52" t="s">
        <v>242</v>
      </c>
      <c r="D22" s="52" t="s">
        <v>17</v>
      </c>
      <c r="E22" s="52" t="s">
        <v>243</v>
      </c>
      <c r="F22" s="52" t="s">
        <v>39</v>
      </c>
      <c r="G22" s="55" t="s">
        <v>1966</v>
      </c>
      <c r="H22" s="55" t="s">
        <v>1967</v>
      </c>
      <c r="I22" s="55" t="s">
        <v>1968</v>
      </c>
      <c r="J22" s="55" t="s">
        <v>1329</v>
      </c>
      <c r="K22" s="53" t="s">
        <v>427</v>
      </c>
      <c r="L22" s="54" t="s">
        <v>1969</v>
      </c>
      <c r="M22" s="76">
        <v>18</v>
      </c>
    </row>
    <row r="23" spans="1:13" x14ac:dyDescent="0.25">
      <c r="A23" s="51">
        <v>3</v>
      </c>
      <c r="B23" s="51" t="s">
        <v>553</v>
      </c>
      <c r="C23" s="52" t="s">
        <v>50</v>
      </c>
      <c r="D23" s="52" t="s">
        <v>17</v>
      </c>
      <c r="E23" s="52" t="s">
        <v>51</v>
      </c>
      <c r="F23" s="52" t="s">
        <v>39</v>
      </c>
      <c r="G23" s="51" t="s">
        <v>1970</v>
      </c>
      <c r="H23" s="51" t="s">
        <v>1971</v>
      </c>
      <c r="I23" s="51" t="s">
        <v>1972</v>
      </c>
      <c r="J23" s="51" t="s">
        <v>922</v>
      </c>
      <c r="K23" s="53" t="s">
        <v>490</v>
      </c>
      <c r="L23" s="54" t="s">
        <v>1973</v>
      </c>
      <c r="M23" s="76">
        <v>15</v>
      </c>
    </row>
    <row r="24" spans="1:13" x14ac:dyDescent="0.25">
      <c r="A24" s="51">
        <v>4</v>
      </c>
      <c r="B24" s="51" t="s">
        <v>547</v>
      </c>
      <c r="C24" s="52" t="s">
        <v>121</v>
      </c>
      <c r="D24" s="52" t="s">
        <v>17</v>
      </c>
      <c r="E24" s="52" t="s">
        <v>122</v>
      </c>
      <c r="F24" s="52" t="s">
        <v>39</v>
      </c>
      <c r="G24" s="55" t="s">
        <v>1889</v>
      </c>
      <c r="H24" s="55" t="s">
        <v>1974</v>
      </c>
      <c r="I24" s="55" t="s">
        <v>1975</v>
      </c>
      <c r="J24" s="55" t="s">
        <v>1976</v>
      </c>
      <c r="K24" s="53" t="s">
        <v>490</v>
      </c>
      <c r="L24" s="54" t="s">
        <v>1977</v>
      </c>
      <c r="M24" s="76">
        <v>12</v>
      </c>
    </row>
    <row r="25" spans="1:13" x14ac:dyDescent="0.25">
      <c r="A25" s="51">
        <v>5</v>
      </c>
      <c r="B25" s="51" t="s">
        <v>594</v>
      </c>
      <c r="C25" s="52" t="s">
        <v>69</v>
      </c>
      <c r="D25" s="52" t="s">
        <v>17</v>
      </c>
      <c r="E25" s="52" t="s">
        <v>70</v>
      </c>
      <c r="F25" s="52" t="s">
        <v>39</v>
      </c>
      <c r="G25" s="51" t="s">
        <v>1978</v>
      </c>
      <c r="H25" s="51" t="s">
        <v>1979</v>
      </c>
      <c r="I25" s="51" t="s">
        <v>889</v>
      </c>
      <c r="J25" s="51" t="s">
        <v>842</v>
      </c>
      <c r="K25" s="53" t="s">
        <v>427</v>
      </c>
      <c r="L25" s="54" t="s">
        <v>1980</v>
      </c>
      <c r="M25" s="76">
        <v>10</v>
      </c>
    </row>
    <row r="26" spans="1:13" x14ac:dyDescent="0.25">
      <c r="A26" s="51">
        <v>6</v>
      </c>
      <c r="B26" s="51" t="s">
        <v>568</v>
      </c>
      <c r="C26" s="52" t="s">
        <v>53</v>
      </c>
      <c r="D26" s="52" t="s">
        <v>17</v>
      </c>
      <c r="E26" s="52" t="s">
        <v>52</v>
      </c>
      <c r="F26" s="52" t="s">
        <v>15</v>
      </c>
      <c r="G26" s="55" t="s">
        <v>1981</v>
      </c>
      <c r="H26" s="55" t="s">
        <v>1982</v>
      </c>
      <c r="I26" s="55" t="s">
        <v>1983</v>
      </c>
      <c r="J26" s="55" t="s">
        <v>1984</v>
      </c>
      <c r="K26" s="53" t="s">
        <v>427</v>
      </c>
      <c r="L26" s="54" t="s">
        <v>1985</v>
      </c>
      <c r="M26" s="76">
        <v>8</v>
      </c>
    </row>
    <row r="27" spans="1:13" x14ac:dyDescent="0.25">
      <c r="A27" s="51">
        <v>7</v>
      </c>
      <c r="B27" s="51" t="s">
        <v>583</v>
      </c>
      <c r="C27" s="52" t="s">
        <v>326</v>
      </c>
      <c r="D27" s="52" t="s">
        <v>327</v>
      </c>
      <c r="E27" s="52" t="s">
        <v>328</v>
      </c>
      <c r="F27" s="52" t="s">
        <v>329</v>
      </c>
      <c r="G27" s="51" t="s">
        <v>1986</v>
      </c>
      <c r="H27" s="51" t="s">
        <v>1987</v>
      </c>
      <c r="I27" s="51" t="s">
        <v>1988</v>
      </c>
      <c r="J27" s="51" t="s">
        <v>500</v>
      </c>
      <c r="K27" s="53" t="s">
        <v>427</v>
      </c>
      <c r="L27" s="54" t="s">
        <v>1989</v>
      </c>
      <c r="M27" s="76">
        <v>6</v>
      </c>
    </row>
    <row r="28" spans="1:13" x14ac:dyDescent="0.25">
      <c r="A28" s="51">
        <v>8</v>
      </c>
      <c r="B28" s="51" t="s">
        <v>577</v>
      </c>
      <c r="C28" s="52" t="s">
        <v>62</v>
      </c>
      <c r="D28" s="52" t="s">
        <v>17</v>
      </c>
      <c r="E28" s="52" t="s">
        <v>24</v>
      </c>
      <c r="F28" s="52" t="s">
        <v>63</v>
      </c>
      <c r="G28" s="55" t="s">
        <v>1990</v>
      </c>
      <c r="H28" s="55" t="s">
        <v>1991</v>
      </c>
      <c r="I28" s="55" t="s">
        <v>1992</v>
      </c>
      <c r="J28" s="55" t="s">
        <v>1993</v>
      </c>
      <c r="K28" s="53" t="s">
        <v>427</v>
      </c>
      <c r="L28" s="54" t="s">
        <v>1994</v>
      </c>
      <c r="M28" s="76">
        <v>4</v>
      </c>
    </row>
    <row r="29" spans="1:13" x14ac:dyDescent="0.25">
      <c r="A29" s="51">
        <v>9</v>
      </c>
      <c r="B29" s="51" t="s">
        <v>1995</v>
      </c>
      <c r="C29" s="52" t="s">
        <v>4</v>
      </c>
      <c r="D29" s="52" t="s">
        <v>5</v>
      </c>
      <c r="E29" s="52" t="s">
        <v>18</v>
      </c>
      <c r="F29" s="52" t="s">
        <v>15</v>
      </c>
      <c r="G29" s="51" t="s">
        <v>1996</v>
      </c>
      <c r="H29" s="51" t="s">
        <v>1997</v>
      </c>
      <c r="I29" s="51" t="s">
        <v>1998</v>
      </c>
      <c r="J29" s="51" t="s">
        <v>1891</v>
      </c>
      <c r="K29" s="53" t="s">
        <v>427</v>
      </c>
      <c r="L29" s="54" t="s">
        <v>1999</v>
      </c>
      <c r="M29" s="76">
        <v>2</v>
      </c>
    </row>
    <row r="30" spans="1:13" x14ac:dyDescent="0.25">
      <c r="A30" s="51">
        <v>10</v>
      </c>
      <c r="B30" s="51" t="s">
        <v>2000</v>
      </c>
      <c r="C30" s="52" t="s">
        <v>9</v>
      </c>
      <c r="D30" s="52" t="s">
        <v>87</v>
      </c>
      <c r="E30" s="52" t="s">
        <v>1095</v>
      </c>
      <c r="F30" s="52" t="s">
        <v>15</v>
      </c>
      <c r="G30" s="55" t="s">
        <v>2001</v>
      </c>
      <c r="H30" s="55" t="s">
        <v>2002</v>
      </c>
      <c r="I30" s="55" t="s">
        <v>2003</v>
      </c>
      <c r="J30" s="55" t="s">
        <v>2004</v>
      </c>
      <c r="K30" s="53" t="s">
        <v>427</v>
      </c>
      <c r="L30" s="54" t="s">
        <v>2005</v>
      </c>
      <c r="M30" s="76">
        <v>1</v>
      </c>
    </row>
    <row r="31" spans="1:13" x14ac:dyDescent="0.25">
      <c r="A31" s="51">
        <v>11</v>
      </c>
      <c r="B31" s="51" t="s">
        <v>564</v>
      </c>
      <c r="C31" s="52" t="s">
        <v>59</v>
      </c>
      <c r="D31" s="52" t="s">
        <v>17</v>
      </c>
      <c r="E31" s="52" t="s">
        <v>60</v>
      </c>
      <c r="F31" s="52" t="s">
        <v>15</v>
      </c>
      <c r="G31" s="51" t="s">
        <v>1986</v>
      </c>
      <c r="H31" s="51" t="s">
        <v>2006</v>
      </c>
      <c r="I31" s="51" t="s">
        <v>2007</v>
      </c>
      <c r="J31" s="51" t="s">
        <v>2008</v>
      </c>
      <c r="K31" s="53" t="s">
        <v>913</v>
      </c>
      <c r="L31" s="54" t="s">
        <v>2009</v>
      </c>
    </row>
    <row r="32" spans="1:13" x14ac:dyDescent="0.25">
      <c r="A32" s="51">
        <v>12</v>
      </c>
      <c r="B32" s="51" t="s">
        <v>598</v>
      </c>
      <c r="C32" s="52" t="s">
        <v>16</v>
      </c>
      <c r="D32" s="52" t="s">
        <v>17</v>
      </c>
      <c r="E32" s="52" t="s">
        <v>18</v>
      </c>
      <c r="F32" s="52" t="s">
        <v>15</v>
      </c>
      <c r="G32" s="55" t="s">
        <v>2010</v>
      </c>
      <c r="H32" s="55" t="s">
        <v>520</v>
      </c>
      <c r="I32" s="55" t="s">
        <v>2011</v>
      </c>
      <c r="J32" s="55" t="s">
        <v>2012</v>
      </c>
      <c r="K32" s="53" t="s">
        <v>427</v>
      </c>
      <c r="L32" s="54" t="s">
        <v>2013</v>
      </c>
    </row>
    <row r="33" spans="1:13" x14ac:dyDescent="0.25">
      <c r="A33" s="51">
        <v>13</v>
      </c>
      <c r="B33" s="51" t="s">
        <v>558</v>
      </c>
      <c r="C33" s="52" t="s">
        <v>228</v>
      </c>
      <c r="D33" s="52" t="s">
        <v>17</v>
      </c>
      <c r="E33" s="52" t="s">
        <v>229</v>
      </c>
      <c r="F33" s="52" t="s">
        <v>29</v>
      </c>
      <c r="G33" s="51" t="s">
        <v>2014</v>
      </c>
      <c r="H33" s="51" t="s">
        <v>2015</v>
      </c>
      <c r="I33" s="51" t="s">
        <v>2016</v>
      </c>
      <c r="J33" s="51" t="s">
        <v>1992</v>
      </c>
      <c r="K33" s="53" t="s">
        <v>740</v>
      </c>
      <c r="L33" s="54" t="s">
        <v>2017</v>
      </c>
    </row>
    <row r="34" spans="1:13" x14ac:dyDescent="0.25">
      <c r="A34" s="51">
        <v>14</v>
      </c>
      <c r="B34" s="51" t="s">
        <v>609</v>
      </c>
      <c r="C34" s="52" t="s">
        <v>134</v>
      </c>
      <c r="D34" s="52" t="s">
        <v>17</v>
      </c>
      <c r="E34" s="52" t="s">
        <v>96</v>
      </c>
      <c r="F34" s="52" t="s">
        <v>135</v>
      </c>
      <c r="G34" s="55" t="s">
        <v>2014</v>
      </c>
      <c r="H34" s="55" t="s">
        <v>2018</v>
      </c>
      <c r="I34" s="55" t="s">
        <v>2019</v>
      </c>
      <c r="J34" s="55" t="s">
        <v>2020</v>
      </c>
      <c r="K34" s="53" t="s">
        <v>490</v>
      </c>
      <c r="L34" s="54" t="s">
        <v>2021</v>
      </c>
    </row>
    <row r="35" spans="1:13" x14ac:dyDescent="0.25">
      <c r="A35" s="51">
        <v>15</v>
      </c>
      <c r="B35" s="51" t="s">
        <v>620</v>
      </c>
      <c r="C35" s="52" t="s">
        <v>295</v>
      </c>
      <c r="D35" s="52" t="s">
        <v>17</v>
      </c>
      <c r="E35" s="52" t="s">
        <v>296</v>
      </c>
      <c r="F35" s="52" t="s">
        <v>297</v>
      </c>
      <c r="G35" s="51" t="s">
        <v>2022</v>
      </c>
      <c r="H35" s="51" t="s">
        <v>2023</v>
      </c>
      <c r="I35" s="51" t="s">
        <v>634</v>
      </c>
      <c r="J35" s="51" t="s">
        <v>2024</v>
      </c>
      <c r="K35" s="53" t="s">
        <v>427</v>
      </c>
      <c r="L35" s="54" t="s">
        <v>2025</v>
      </c>
    </row>
    <row r="36" spans="1:13" x14ac:dyDescent="0.25">
      <c r="A36" s="51">
        <v>16</v>
      </c>
      <c r="B36" s="51" t="s">
        <v>2026</v>
      </c>
      <c r="C36" s="52" t="s">
        <v>1874</v>
      </c>
      <c r="D36" s="52" t="s">
        <v>17</v>
      </c>
      <c r="E36" s="52" t="s">
        <v>1865</v>
      </c>
      <c r="F36" s="52" t="s">
        <v>39</v>
      </c>
      <c r="G36" s="55" t="s">
        <v>2027</v>
      </c>
      <c r="H36" s="55" t="s">
        <v>2028</v>
      </c>
      <c r="I36" s="55" t="s">
        <v>2029</v>
      </c>
      <c r="J36" s="55" t="s">
        <v>2030</v>
      </c>
      <c r="K36" s="53" t="s">
        <v>427</v>
      </c>
      <c r="L36" s="54" t="s">
        <v>2031</v>
      </c>
    </row>
    <row r="37" spans="1:13" x14ac:dyDescent="0.25">
      <c r="A37" s="51">
        <v>17</v>
      </c>
      <c r="B37" s="51" t="s">
        <v>2032</v>
      </c>
      <c r="C37" s="52" t="s">
        <v>1864</v>
      </c>
      <c r="D37" s="52" t="s">
        <v>17</v>
      </c>
      <c r="E37" s="52" t="s">
        <v>1865</v>
      </c>
      <c r="F37" s="52" t="s">
        <v>1082</v>
      </c>
      <c r="G37" s="51" t="s">
        <v>2033</v>
      </c>
      <c r="H37" s="51" t="s">
        <v>2034</v>
      </c>
      <c r="I37" s="51" t="s">
        <v>2035</v>
      </c>
      <c r="J37" s="51" t="s">
        <v>2036</v>
      </c>
      <c r="K37" s="53" t="s">
        <v>427</v>
      </c>
      <c r="L37" s="54" t="s">
        <v>2037</v>
      </c>
    </row>
    <row r="38" spans="1:13" x14ac:dyDescent="0.25">
      <c r="A38" s="51">
        <v>18</v>
      </c>
      <c r="B38" s="51" t="s">
        <v>1631</v>
      </c>
      <c r="C38" s="52" t="s">
        <v>249</v>
      </c>
      <c r="D38" s="52" t="s">
        <v>17</v>
      </c>
      <c r="E38" s="52" t="s">
        <v>250</v>
      </c>
      <c r="F38" s="52" t="s">
        <v>244</v>
      </c>
      <c r="G38" s="55" t="s">
        <v>2038</v>
      </c>
      <c r="H38" s="55" t="s">
        <v>2039</v>
      </c>
      <c r="I38" s="55" t="s">
        <v>2022</v>
      </c>
      <c r="J38" s="55" t="s">
        <v>2040</v>
      </c>
      <c r="K38" s="53" t="s">
        <v>427</v>
      </c>
      <c r="L38" s="54" t="s">
        <v>2041</v>
      </c>
    </row>
    <row r="39" spans="1:13" x14ac:dyDescent="0.25">
      <c r="A39" s="51">
        <v>19</v>
      </c>
      <c r="B39" s="51" t="s">
        <v>1627</v>
      </c>
      <c r="C39" s="52" t="s">
        <v>1523</v>
      </c>
      <c r="D39" s="52" t="s">
        <v>17</v>
      </c>
      <c r="E39" s="52" t="s">
        <v>18</v>
      </c>
      <c r="F39" s="52" t="s">
        <v>218</v>
      </c>
      <c r="G39" s="51" t="s">
        <v>2042</v>
      </c>
      <c r="H39" s="51" t="s">
        <v>2043</v>
      </c>
      <c r="I39" s="51" t="s">
        <v>532</v>
      </c>
      <c r="J39" s="51" t="s">
        <v>2044</v>
      </c>
      <c r="K39" s="53" t="s">
        <v>490</v>
      </c>
      <c r="L39" s="54" t="s">
        <v>2045</v>
      </c>
    </row>
    <row r="40" spans="1:13" x14ac:dyDescent="0.25">
      <c r="A40" s="51">
        <v>20</v>
      </c>
      <c r="B40" s="51" t="s">
        <v>2046</v>
      </c>
      <c r="C40" s="52" t="s">
        <v>1869</v>
      </c>
      <c r="D40" s="52" t="s">
        <v>17</v>
      </c>
      <c r="E40" s="52" t="s">
        <v>243</v>
      </c>
      <c r="F40" s="52" t="s">
        <v>294</v>
      </c>
      <c r="G40" s="55" t="s">
        <v>2047</v>
      </c>
      <c r="H40" s="55" t="s">
        <v>2048</v>
      </c>
      <c r="I40" s="55" t="s">
        <v>2049</v>
      </c>
      <c r="J40" s="55" t="s">
        <v>2050</v>
      </c>
      <c r="K40" s="53" t="s">
        <v>497</v>
      </c>
      <c r="L40" s="54" t="s">
        <v>2051</v>
      </c>
    </row>
    <row r="41" spans="1:13" x14ac:dyDescent="0.25">
      <c r="A41" s="51">
        <v>21</v>
      </c>
      <c r="B41" s="51" t="s">
        <v>1232</v>
      </c>
      <c r="C41" s="52" t="s">
        <v>1102</v>
      </c>
      <c r="D41" s="52" t="s">
        <v>17</v>
      </c>
      <c r="E41" s="52" t="s">
        <v>1103</v>
      </c>
      <c r="F41" s="52" t="s">
        <v>1104</v>
      </c>
      <c r="G41" s="53" t="s">
        <v>2052</v>
      </c>
      <c r="H41" s="53" t="s">
        <v>2053</v>
      </c>
      <c r="I41" s="53" t="s">
        <v>2054</v>
      </c>
      <c r="J41" s="51" t="s">
        <v>2055</v>
      </c>
      <c r="K41" s="53" t="s">
        <v>427</v>
      </c>
      <c r="L41" s="54" t="s">
        <v>2056</v>
      </c>
    </row>
    <row r="42" spans="1:13" x14ac:dyDescent="0.25">
      <c r="A42" s="213" t="s">
        <v>351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</row>
    <row r="43" spans="1:13" x14ac:dyDescent="0.25">
      <c r="A43" s="47" t="s">
        <v>340</v>
      </c>
      <c r="B43" s="47" t="s">
        <v>341</v>
      </c>
      <c r="C43" s="48" t="s">
        <v>0</v>
      </c>
      <c r="D43" s="48" t="s">
        <v>1</v>
      </c>
      <c r="E43" s="48" t="s">
        <v>342</v>
      </c>
      <c r="F43" s="48" t="s">
        <v>3</v>
      </c>
      <c r="G43" s="49" t="s">
        <v>343</v>
      </c>
      <c r="H43" s="49" t="s">
        <v>344</v>
      </c>
      <c r="I43" s="49" t="s">
        <v>345</v>
      </c>
      <c r="J43" s="49" t="s">
        <v>425</v>
      </c>
      <c r="K43" s="50" t="s">
        <v>346</v>
      </c>
      <c r="L43" s="49" t="s">
        <v>347</v>
      </c>
      <c r="M43" s="89" t="s">
        <v>366</v>
      </c>
    </row>
    <row r="44" spans="1:13" x14ac:dyDescent="0.25">
      <c r="A44" s="51">
        <v>1</v>
      </c>
      <c r="B44" s="51" t="s">
        <v>644</v>
      </c>
      <c r="C44" s="52" t="s">
        <v>4</v>
      </c>
      <c r="D44" s="52" t="s">
        <v>5</v>
      </c>
      <c r="E44" s="52" t="s">
        <v>6</v>
      </c>
      <c r="F44" s="52" t="s">
        <v>11</v>
      </c>
      <c r="G44" s="51" t="s">
        <v>2057</v>
      </c>
      <c r="H44" s="51" t="s">
        <v>742</v>
      </c>
      <c r="I44" s="51" t="s">
        <v>2058</v>
      </c>
      <c r="J44" s="51" t="s">
        <v>525</v>
      </c>
      <c r="K44" s="53" t="s">
        <v>427</v>
      </c>
      <c r="L44" s="54" t="s">
        <v>2059</v>
      </c>
      <c r="M44" s="76">
        <v>25</v>
      </c>
    </row>
    <row r="45" spans="1:13" x14ac:dyDescent="0.25">
      <c r="A45" s="51">
        <v>2</v>
      </c>
      <c r="B45" s="51" t="s">
        <v>650</v>
      </c>
      <c r="C45" s="52" t="s">
        <v>108</v>
      </c>
      <c r="D45" s="52" t="s">
        <v>87</v>
      </c>
      <c r="E45" s="52" t="s">
        <v>170</v>
      </c>
      <c r="F45" s="52" t="s">
        <v>106</v>
      </c>
      <c r="G45" s="55" t="s">
        <v>2060</v>
      </c>
      <c r="H45" s="55" t="s">
        <v>828</v>
      </c>
      <c r="I45" s="55" t="s">
        <v>2061</v>
      </c>
      <c r="J45" s="55" t="s">
        <v>2062</v>
      </c>
      <c r="K45" s="53" t="s">
        <v>427</v>
      </c>
      <c r="L45" s="54" t="s">
        <v>1352</v>
      </c>
      <c r="M45" s="76">
        <v>18</v>
      </c>
    </row>
    <row r="46" spans="1:13" x14ac:dyDescent="0.25">
      <c r="A46" s="51">
        <v>3</v>
      </c>
      <c r="B46" s="51" t="s">
        <v>667</v>
      </c>
      <c r="C46" s="52" t="s">
        <v>37</v>
      </c>
      <c r="D46" s="52" t="s">
        <v>17</v>
      </c>
      <c r="E46" s="52" t="s">
        <v>38</v>
      </c>
      <c r="F46" s="52" t="s">
        <v>39</v>
      </c>
      <c r="G46" s="51" t="s">
        <v>2063</v>
      </c>
      <c r="H46" s="51" t="s">
        <v>2064</v>
      </c>
      <c r="I46" s="51" t="s">
        <v>729</v>
      </c>
      <c r="J46" s="51" t="s">
        <v>739</v>
      </c>
      <c r="K46" s="53" t="s">
        <v>427</v>
      </c>
      <c r="L46" s="54" t="s">
        <v>2065</v>
      </c>
      <c r="M46" s="76">
        <v>15</v>
      </c>
    </row>
    <row r="47" spans="1:13" x14ac:dyDescent="0.25">
      <c r="A47" s="51">
        <v>4</v>
      </c>
      <c r="B47" s="51" t="s">
        <v>677</v>
      </c>
      <c r="C47" s="52" t="s">
        <v>23</v>
      </c>
      <c r="D47" s="52" t="s">
        <v>87</v>
      </c>
      <c r="E47" s="52" t="s">
        <v>24</v>
      </c>
      <c r="F47" s="52" t="s">
        <v>352</v>
      </c>
      <c r="G47" s="55" t="s">
        <v>2066</v>
      </c>
      <c r="H47" s="55" t="s">
        <v>2067</v>
      </c>
      <c r="I47" s="55" t="s">
        <v>2068</v>
      </c>
      <c r="J47" s="55" t="s">
        <v>730</v>
      </c>
      <c r="K47" s="53" t="s">
        <v>913</v>
      </c>
      <c r="L47" s="54" t="s">
        <v>2069</v>
      </c>
      <c r="M47" s="76">
        <v>12</v>
      </c>
    </row>
    <row r="48" spans="1:13" x14ac:dyDescent="0.25">
      <c r="A48" s="51">
        <v>5</v>
      </c>
      <c r="B48" s="51" t="s">
        <v>747</v>
      </c>
      <c r="C48" s="52" t="s">
        <v>139</v>
      </c>
      <c r="D48" s="52" t="s">
        <v>17</v>
      </c>
      <c r="E48" s="52" t="s">
        <v>137</v>
      </c>
      <c r="F48" s="52" t="s">
        <v>138</v>
      </c>
      <c r="G48" s="51" t="s">
        <v>848</v>
      </c>
      <c r="H48" s="51" t="s">
        <v>633</v>
      </c>
      <c r="I48" s="51" t="s">
        <v>2070</v>
      </c>
      <c r="J48" s="51" t="s">
        <v>1328</v>
      </c>
      <c r="K48" s="53" t="s">
        <v>1951</v>
      </c>
      <c r="L48" s="54" t="s">
        <v>2071</v>
      </c>
      <c r="M48" s="76">
        <v>10</v>
      </c>
    </row>
    <row r="49" spans="1:13" x14ac:dyDescent="0.25">
      <c r="A49" s="51">
        <v>6</v>
      </c>
      <c r="B49" s="51" t="s">
        <v>683</v>
      </c>
      <c r="C49" s="52" t="s">
        <v>266</v>
      </c>
      <c r="D49" s="52" t="s">
        <v>17</v>
      </c>
      <c r="E49" s="52" t="s">
        <v>58</v>
      </c>
      <c r="F49" s="52" t="s">
        <v>128</v>
      </c>
      <c r="G49" s="55" t="s">
        <v>2072</v>
      </c>
      <c r="H49" s="55" t="s">
        <v>607</v>
      </c>
      <c r="I49" s="55" t="s">
        <v>2073</v>
      </c>
      <c r="J49" s="55" t="s">
        <v>2074</v>
      </c>
      <c r="K49" s="53" t="s">
        <v>490</v>
      </c>
      <c r="L49" s="54" t="s">
        <v>2075</v>
      </c>
      <c r="M49" s="76">
        <v>8</v>
      </c>
    </row>
    <row r="50" spans="1:13" x14ac:dyDescent="0.25">
      <c r="A50" s="51">
        <v>7</v>
      </c>
      <c r="B50" s="51" t="s">
        <v>1265</v>
      </c>
      <c r="C50" s="52" t="s">
        <v>84</v>
      </c>
      <c r="D50" s="52" t="s">
        <v>17</v>
      </c>
      <c r="E50" s="52" t="s">
        <v>34</v>
      </c>
      <c r="F50" s="52" t="s">
        <v>15</v>
      </c>
      <c r="G50" s="51" t="s">
        <v>1894</v>
      </c>
      <c r="H50" s="51" t="s">
        <v>2076</v>
      </c>
      <c r="I50" s="51" t="s">
        <v>1565</v>
      </c>
      <c r="J50" s="51" t="s">
        <v>823</v>
      </c>
      <c r="K50" s="53" t="s">
        <v>427</v>
      </c>
      <c r="L50" s="54" t="s">
        <v>2077</v>
      </c>
      <c r="M50" s="76">
        <v>6</v>
      </c>
    </row>
    <row r="51" spans="1:13" x14ac:dyDescent="0.25">
      <c r="A51" s="94">
        <v>7.5</v>
      </c>
      <c r="B51" s="94" t="s">
        <v>2078</v>
      </c>
      <c r="C51" s="95" t="s">
        <v>2285</v>
      </c>
      <c r="D51" s="95" t="s">
        <v>17</v>
      </c>
      <c r="E51" s="95" t="s">
        <v>126</v>
      </c>
      <c r="F51" s="38" t="s">
        <v>15</v>
      </c>
      <c r="G51" s="96" t="s">
        <v>2079</v>
      </c>
      <c r="H51" s="96" t="s">
        <v>2007</v>
      </c>
      <c r="I51" s="96" t="s">
        <v>2080</v>
      </c>
      <c r="J51" s="96" t="s">
        <v>1619</v>
      </c>
      <c r="K51" s="94" t="s">
        <v>427</v>
      </c>
      <c r="L51" s="97" t="s">
        <v>2081</v>
      </c>
      <c r="M51" s="81">
        <v>5</v>
      </c>
    </row>
    <row r="52" spans="1:13" x14ac:dyDescent="0.25">
      <c r="A52" s="51">
        <v>8</v>
      </c>
      <c r="B52" s="51" t="s">
        <v>2082</v>
      </c>
      <c r="C52" s="52" t="s">
        <v>16</v>
      </c>
      <c r="D52" s="52" t="s">
        <v>17</v>
      </c>
      <c r="E52" s="52" t="s">
        <v>6</v>
      </c>
      <c r="F52" s="52" t="s">
        <v>11</v>
      </c>
      <c r="G52" s="51" t="s">
        <v>2083</v>
      </c>
      <c r="H52" s="51" t="s">
        <v>2084</v>
      </c>
      <c r="I52" s="51" t="s">
        <v>1967</v>
      </c>
      <c r="J52" s="51" t="s">
        <v>1342</v>
      </c>
      <c r="K52" s="53" t="s">
        <v>427</v>
      </c>
      <c r="L52" s="54" t="s">
        <v>2085</v>
      </c>
      <c r="M52" s="76">
        <v>4</v>
      </c>
    </row>
    <row r="53" spans="1:13" x14ac:dyDescent="0.25">
      <c r="A53" s="51">
        <v>9</v>
      </c>
      <c r="B53" s="51" t="s">
        <v>661</v>
      </c>
      <c r="C53" s="52" t="s">
        <v>131</v>
      </c>
      <c r="D53" s="52" t="s">
        <v>17</v>
      </c>
      <c r="E53" s="52" t="s">
        <v>34</v>
      </c>
      <c r="F53" s="52" t="s">
        <v>132</v>
      </c>
      <c r="G53" s="51" t="s">
        <v>2086</v>
      </c>
      <c r="H53" s="51" t="s">
        <v>2087</v>
      </c>
      <c r="I53" s="51" t="s">
        <v>1167</v>
      </c>
      <c r="J53" s="51" t="s">
        <v>2088</v>
      </c>
      <c r="K53" s="53"/>
      <c r="L53" s="54" t="s">
        <v>2089</v>
      </c>
      <c r="M53" s="76">
        <v>2</v>
      </c>
    </row>
    <row r="54" spans="1:13" x14ac:dyDescent="0.25">
      <c r="A54" s="51">
        <v>10</v>
      </c>
      <c r="B54" s="51" t="s">
        <v>680</v>
      </c>
      <c r="C54" s="52" t="s">
        <v>71</v>
      </c>
      <c r="D54" s="52" t="s">
        <v>17</v>
      </c>
      <c r="E54" s="52" t="s">
        <v>72</v>
      </c>
      <c r="F54" s="52" t="s">
        <v>7</v>
      </c>
      <c r="G54" s="51" t="s">
        <v>1889</v>
      </c>
      <c r="H54" s="51" t="s">
        <v>2090</v>
      </c>
      <c r="I54" s="51" t="s">
        <v>2091</v>
      </c>
      <c r="J54" s="51" t="s">
        <v>736</v>
      </c>
      <c r="K54" s="53" t="s">
        <v>1491</v>
      </c>
      <c r="L54" s="54" t="s">
        <v>2092</v>
      </c>
      <c r="M54" s="76">
        <v>1</v>
      </c>
    </row>
    <row r="55" spans="1:13" x14ac:dyDescent="0.25">
      <c r="A55" s="51">
        <v>11</v>
      </c>
      <c r="B55" s="51" t="s">
        <v>687</v>
      </c>
      <c r="C55" s="52" t="s">
        <v>191</v>
      </c>
      <c r="D55" s="52" t="s">
        <v>17</v>
      </c>
      <c r="E55" s="52" t="s">
        <v>24</v>
      </c>
      <c r="F55" s="52" t="s">
        <v>21</v>
      </c>
      <c r="G55" s="55" t="s">
        <v>1919</v>
      </c>
      <c r="H55" s="55" t="s">
        <v>2024</v>
      </c>
      <c r="I55" s="55" t="s">
        <v>834</v>
      </c>
      <c r="J55" s="55" t="s">
        <v>2093</v>
      </c>
      <c r="K55" s="53" t="s">
        <v>490</v>
      </c>
      <c r="L55" s="54" t="s">
        <v>2094</v>
      </c>
      <c r="M55" s="56"/>
    </row>
    <row r="56" spans="1:13" x14ac:dyDescent="0.25">
      <c r="A56" s="51">
        <v>12</v>
      </c>
      <c r="B56" s="51" t="s">
        <v>707</v>
      </c>
      <c r="C56" s="52" t="s">
        <v>125</v>
      </c>
      <c r="D56" s="52" t="s">
        <v>17</v>
      </c>
      <c r="E56" s="52" t="s">
        <v>126</v>
      </c>
      <c r="F56" s="52" t="s">
        <v>15</v>
      </c>
      <c r="G56" s="51" t="s">
        <v>2095</v>
      </c>
      <c r="H56" s="51" t="s">
        <v>2096</v>
      </c>
      <c r="I56" s="51" t="s">
        <v>2097</v>
      </c>
      <c r="J56" s="51" t="s">
        <v>2098</v>
      </c>
      <c r="K56" s="53" t="s">
        <v>913</v>
      </c>
      <c r="L56" s="54" t="s">
        <v>2099</v>
      </c>
      <c r="M56" s="56"/>
    </row>
    <row r="57" spans="1:13" x14ac:dyDescent="0.25">
      <c r="A57" s="51">
        <v>13</v>
      </c>
      <c r="B57" s="51" t="s">
        <v>697</v>
      </c>
      <c r="C57" s="52" t="s">
        <v>47</v>
      </c>
      <c r="D57" s="52" t="s">
        <v>17</v>
      </c>
      <c r="E57" s="52" t="s">
        <v>24</v>
      </c>
      <c r="F57" s="52" t="s">
        <v>15</v>
      </c>
      <c r="G57" s="55" t="s">
        <v>2100</v>
      </c>
      <c r="H57" s="55" t="s">
        <v>2101</v>
      </c>
      <c r="I57" s="55" t="s">
        <v>1891</v>
      </c>
      <c r="J57" s="55" t="s">
        <v>2102</v>
      </c>
      <c r="K57" s="53" t="s">
        <v>497</v>
      </c>
      <c r="L57" s="54" t="s">
        <v>2103</v>
      </c>
      <c r="M57" s="56"/>
    </row>
    <row r="58" spans="1:13" x14ac:dyDescent="0.25">
      <c r="A58" s="51">
        <v>14</v>
      </c>
      <c r="B58" s="51" t="s">
        <v>727</v>
      </c>
      <c r="C58" s="52" t="s">
        <v>322</v>
      </c>
      <c r="D58" s="52" t="s">
        <v>17</v>
      </c>
      <c r="E58" s="52" t="s">
        <v>58</v>
      </c>
      <c r="F58" s="52" t="s">
        <v>323</v>
      </c>
      <c r="G58" s="51" t="s">
        <v>2104</v>
      </c>
      <c r="H58" s="51" t="s">
        <v>1919</v>
      </c>
      <c r="I58" s="51" t="s">
        <v>848</v>
      </c>
      <c r="J58" s="51" t="s">
        <v>2105</v>
      </c>
      <c r="K58" s="53" t="s">
        <v>427</v>
      </c>
      <c r="L58" s="54" t="s">
        <v>2106</v>
      </c>
      <c r="M58" s="56"/>
    </row>
    <row r="59" spans="1:13" x14ac:dyDescent="0.25">
      <c r="A59" s="51">
        <v>15</v>
      </c>
      <c r="B59" s="51" t="s">
        <v>712</v>
      </c>
      <c r="C59" s="52" t="s">
        <v>245</v>
      </c>
      <c r="D59" s="52" t="s">
        <v>17</v>
      </c>
      <c r="E59" s="52" t="s">
        <v>246</v>
      </c>
      <c r="F59" s="52" t="s">
        <v>200</v>
      </c>
      <c r="G59" s="55" t="s">
        <v>2107</v>
      </c>
      <c r="H59" s="55" t="s">
        <v>2108</v>
      </c>
      <c r="I59" s="55" t="s">
        <v>2098</v>
      </c>
      <c r="J59" s="55" t="s">
        <v>2109</v>
      </c>
      <c r="K59" s="53" t="s">
        <v>427</v>
      </c>
      <c r="L59" s="54" t="s">
        <v>2110</v>
      </c>
      <c r="M59" s="56"/>
    </row>
    <row r="60" spans="1:13" x14ac:dyDescent="0.25">
      <c r="A60" s="51">
        <v>16</v>
      </c>
      <c r="B60" s="51" t="s">
        <v>1319</v>
      </c>
      <c r="C60" s="52" t="s">
        <v>111</v>
      </c>
      <c r="D60" s="52" t="s">
        <v>87</v>
      </c>
      <c r="E60" s="52" t="s">
        <v>80</v>
      </c>
      <c r="F60" s="52" t="s">
        <v>15</v>
      </c>
      <c r="G60" s="51" t="s">
        <v>2111</v>
      </c>
      <c r="H60" s="51" t="s">
        <v>2112</v>
      </c>
      <c r="I60" s="51" t="s">
        <v>2113</v>
      </c>
      <c r="J60" s="51" t="s">
        <v>2114</v>
      </c>
      <c r="K60" s="53" t="s">
        <v>427</v>
      </c>
      <c r="L60" s="54" t="s">
        <v>2115</v>
      </c>
      <c r="M60" s="56"/>
    </row>
    <row r="61" spans="1:13" x14ac:dyDescent="0.25">
      <c r="A61" s="51">
        <v>17</v>
      </c>
      <c r="B61" s="51" t="s">
        <v>2116</v>
      </c>
      <c r="C61" s="52" t="s">
        <v>1867</v>
      </c>
      <c r="D61" s="52" t="s">
        <v>17</v>
      </c>
      <c r="E61" s="52" t="s">
        <v>24</v>
      </c>
      <c r="F61" s="52" t="s">
        <v>1868</v>
      </c>
      <c r="G61" s="55" t="s">
        <v>2117</v>
      </c>
      <c r="H61" s="55" t="s">
        <v>2118</v>
      </c>
      <c r="I61" s="55" t="s">
        <v>2119</v>
      </c>
      <c r="J61" s="55" t="s">
        <v>2120</v>
      </c>
      <c r="K61" s="53" t="s">
        <v>427</v>
      </c>
      <c r="L61" s="54" t="s">
        <v>2121</v>
      </c>
      <c r="M61" s="56"/>
    </row>
    <row r="62" spans="1:13" x14ac:dyDescent="0.25">
      <c r="A62" s="51">
        <v>18</v>
      </c>
      <c r="B62" s="51" t="s">
        <v>2122</v>
      </c>
      <c r="C62" s="52" t="s">
        <v>1875</v>
      </c>
      <c r="D62" s="52" t="s">
        <v>17</v>
      </c>
      <c r="E62" s="52" t="s">
        <v>243</v>
      </c>
      <c r="F62" s="52" t="s">
        <v>289</v>
      </c>
      <c r="G62" s="51" t="s">
        <v>2039</v>
      </c>
      <c r="H62" s="51" t="s">
        <v>2123</v>
      </c>
      <c r="I62" s="53" t="s">
        <v>2124</v>
      </c>
      <c r="J62" s="53" t="s">
        <v>2125</v>
      </c>
      <c r="K62" s="53" t="s">
        <v>427</v>
      </c>
      <c r="L62" s="54" t="s">
        <v>2126</v>
      </c>
      <c r="M62" s="56"/>
    </row>
    <row r="63" spans="1:13" x14ac:dyDescent="0.25">
      <c r="A63" s="51">
        <v>19</v>
      </c>
      <c r="B63" s="51" t="s">
        <v>1332</v>
      </c>
      <c r="C63" s="52" t="s">
        <v>145</v>
      </c>
      <c r="D63" s="52" t="s">
        <v>87</v>
      </c>
      <c r="E63" s="52" t="s">
        <v>66</v>
      </c>
      <c r="F63" s="52" t="s">
        <v>146</v>
      </c>
      <c r="G63" s="55" t="s">
        <v>2022</v>
      </c>
      <c r="H63" s="55" t="s">
        <v>2127</v>
      </c>
      <c r="I63" s="55" t="s">
        <v>2128</v>
      </c>
      <c r="J63" s="55" t="s">
        <v>1922</v>
      </c>
      <c r="K63" s="53" t="s">
        <v>490</v>
      </c>
      <c r="L63" s="54" t="s">
        <v>2129</v>
      </c>
      <c r="M63" s="56"/>
    </row>
    <row r="64" spans="1:13" x14ac:dyDescent="0.25">
      <c r="A64" s="213" t="s">
        <v>358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</row>
    <row r="65" spans="1:13" x14ac:dyDescent="0.25">
      <c r="A65" s="47" t="s">
        <v>340</v>
      </c>
      <c r="B65" s="47" t="s">
        <v>341</v>
      </c>
      <c r="C65" s="48" t="s">
        <v>0</v>
      </c>
      <c r="D65" s="48" t="s">
        <v>1</v>
      </c>
      <c r="E65" s="48" t="s">
        <v>342</v>
      </c>
      <c r="F65" s="48" t="s">
        <v>3</v>
      </c>
      <c r="G65" s="49" t="s">
        <v>343</v>
      </c>
      <c r="H65" s="49" t="s">
        <v>344</v>
      </c>
      <c r="I65" s="49" t="s">
        <v>345</v>
      </c>
      <c r="J65" s="49" t="s">
        <v>425</v>
      </c>
      <c r="K65" s="50" t="s">
        <v>346</v>
      </c>
      <c r="L65" s="49" t="s">
        <v>347</v>
      </c>
      <c r="M65" s="89" t="s">
        <v>366</v>
      </c>
    </row>
    <row r="66" spans="1:13" x14ac:dyDescent="0.25">
      <c r="A66" s="51">
        <v>1</v>
      </c>
      <c r="B66" s="51" t="s">
        <v>1729</v>
      </c>
      <c r="C66" s="52" t="s">
        <v>1513</v>
      </c>
      <c r="D66" s="52" t="s">
        <v>17</v>
      </c>
      <c r="E66" s="52" t="s">
        <v>35</v>
      </c>
      <c r="F66" s="52" t="s">
        <v>15</v>
      </c>
      <c r="G66" s="51" t="s">
        <v>2130</v>
      </c>
      <c r="H66" s="51" t="s">
        <v>623</v>
      </c>
      <c r="I66" s="51" t="s">
        <v>2131</v>
      </c>
      <c r="J66" s="51" t="s">
        <v>2132</v>
      </c>
      <c r="K66" s="53" t="s">
        <v>497</v>
      </c>
      <c r="L66" s="54" t="s">
        <v>2133</v>
      </c>
      <c r="M66" s="76">
        <v>25</v>
      </c>
    </row>
    <row r="67" spans="1:13" x14ac:dyDescent="0.25">
      <c r="A67" s="51">
        <v>2</v>
      </c>
      <c r="B67" s="51" t="s">
        <v>764</v>
      </c>
      <c r="C67" s="52" t="s">
        <v>19</v>
      </c>
      <c r="D67" s="52" t="s">
        <v>20</v>
      </c>
      <c r="E67" s="52" t="s">
        <v>141</v>
      </c>
      <c r="F67" s="52" t="s">
        <v>39</v>
      </c>
      <c r="G67" s="55" t="s">
        <v>2090</v>
      </c>
      <c r="H67" s="55" t="s">
        <v>876</v>
      </c>
      <c r="I67" s="55" t="s">
        <v>466</v>
      </c>
      <c r="J67" s="55" t="s">
        <v>831</v>
      </c>
      <c r="K67" s="53" t="s">
        <v>497</v>
      </c>
      <c r="L67" s="54" t="s">
        <v>2134</v>
      </c>
      <c r="M67" s="76">
        <v>18</v>
      </c>
    </row>
    <row r="68" spans="1:13" x14ac:dyDescent="0.25">
      <c r="A68" s="51">
        <v>3</v>
      </c>
      <c r="B68" s="51" t="s">
        <v>1357</v>
      </c>
      <c r="C68" s="52" t="s">
        <v>1096</v>
      </c>
      <c r="D68" s="52" t="s">
        <v>17</v>
      </c>
      <c r="E68" s="52" t="s">
        <v>92</v>
      </c>
      <c r="F68" s="52" t="s">
        <v>39</v>
      </c>
      <c r="G68" s="51" t="s">
        <v>937</v>
      </c>
      <c r="H68" s="51" t="s">
        <v>2135</v>
      </c>
      <c r="I68" s="51" t="s">
        <v>837</v>
      </c>
      <c r="J68" s="51" t="s">
        <v>2136</v>
      </c>
      <c r="K68" s="53" t="s">
        <v>490</v>
      </c>
      <c r="L68" s="54" t="s">
        <v>2137</v>
      </c>
      <c r="M68" s="76">
        <v>15</v>
      </c>
    </row>
    <row r="69" spans="1:13" x14ac:dyDescent="0.25">
      <c r="A69" s="51">
        <v>4</v>
      </c>
      <c r="B69" s="51" t="s">
        <v>785</v>
      </c>
      <c r="C69" s="52" t="s">
        <v>279</v>
      </c>
      <c r="D69" s="52" t="s">
        <v>17</v>
      </c>
      <c r="E69" s="52" t="s">
        <v>66</v>
      </c>
      <c r="F69" s="52" t="s">
        <v>1863</v>
      </c>
      <c r="G69" s="55" t="s">
        <v>1982</v>
      </c>
      <c r="H69" s="55" t="s">
        <v>2062</v>
      </c>
      <c r="I69" s="55" t="s">
        <v>2138</v>
      </c>
      <c r="J69" s="55" t="s">
        <v>1629</v>
      </c>
      <c r="K69" s="53" t="s">
        <v>427</v>
      </c>
      <c r="L69" s="54" t="s">
        <v>2139</v>
      </c>
      <c r="M69" s="76">
        <v>12</v>
      </c>
    </row>
    <row r="70" spans="1:13" x14ac:dyDescent="0.25">
      <c r="A70" s="51">
        <v>5</v>
      </c>
      <c r="B70" s="51" t="s">
        <v>775</v>
      </c>
      <c r="C70" s="52" t="s">
        <v>119</v>
      </c>
      <c r="D70" s="52" t="s">
        <v>17</v>
      </c>
      <c r="E70" s="52" t="s">
        <v>140</v>
      </c>
      <c r="F70" s="52" t="s">
        <v>105</v>
      </c>
      <c r="G70" s="51" t="s">
        <v>2140</v>
      </c>
      <c r="H70" s="51" t="s">
        <v>1243</v>
      </c>
      <c r="I70" s="51" t="s">
        <v>729</v>
      </c>
      <c r="J70" s="51" t="s">
        <v>731</v>
      </c>
      <c r="K70" s="53" t="s">
        <v>490</v>
      </c>
      <c r="L70" s="54" t="s">
        <v>2141</v>
      </c>
      <c r="M70" s="76">
        <v>10</v>
      </c>
    </row>
    <row r="71" spans="1:13" x14ac:dyDescent="0.25">
      <c r="A71" s="51">
        <v>6</v>
      </c>
      <c r="B71" s="51" t="s">
        <v>779</v>
      </c>
      <c r="C71" s="52" t="s">
        <v>93</v>
      </c>
      <c r="D71" s="52" t="s">
        <v>17</v>
      </c>
      <c r="E71" s="52" t="s">
        <v>94</v>
      </c>
      <c r="F71" s="52" t="s">
        <v>39</v>
      </c>
      <c r="G71" s="55" t="s">
        <v>2142</v>
      </c>
      <c r="H71" s="55" t="s">
        <v>870</v>
      </c>
      <c r="I71" s="55" t="s">
        <v>2143</v>
      </c>
      <c r="J71" s="55" t="s">
        <v>1975</v>
      </c>
      <c r="K71" s="53" t="s">
        <v>497</v>
      </c>
      <c r="L71" s="54" t="s">
        <v>2144</v>
      </c>
      <c r="M71" s="76">
        <v>8</v>
      </c>
    </row>
    <row r="72" spans="1:13" x14ac:dyDescent="0.25">
      <c r="A72" s="51">
        <v>7</v>
      </c>
      <c r="B72" s="51" t="s">
        <v>2145</v>
      </c>
      <c r="C72" s="52" t="s">
        <v>108</v>
      </c>
      <c r="D72" s="52" t="s">
        <v>87</v>
      </c>
      <c r="E72" s="52" t="s">
        <v>107</v>
      </c>
      <c r="F72" s="52" t="s">
        <v>106</v>
      </c>
      <c r="G72" s="51" t="s">
        <v>1914</v>
      </c>
      <c r="H72" s="51" t="s">
        <v>2146</v>
      </c>
      <c r="I72" s="51" t="s">
        <v>624</v>
      </c>
      <c r="J72" s="51" t="s">
        <v>2147</v>
      </c>
      <c r="K72" s="53" t="s">
        <v>913</v>
      </c>
      <c r="L72" s="54" t="s">
        <v>2148</v>
      </c>
      <c r="M72" s="76">
        <v>6</v>
      </c>
    </row>
    <row r="73" spans="1:13" x14ac:dyDescent="0.25">
      <c r="A73" s="51">
        <v>8</v>
      </c>
      <c r="B73" s="51" t="s">
        <v>790</v>
      </c>
      <c r="C73" s="52" t="s">
        <v>162</v>
      </c>
      <c r="D73" s="52" t="s">
        <v>20</v>
      </c>
      <c r="E73" s="52" t="s">
        <v>163</v>
      </c>
      <c r="F73" s="52" t="s">
        <v>105</v>
      </c>
      <c r="G73" s="55" t="s">
        <v>2149</v>
      </c>
      <c r="H73" s="55" t="s">
        <v>2150</v>
      </c>
      <c r="I73" s="55" t="s">
        <v>2151</v>
      </c>
      <c r="J73" s="55" t="s">
        <v>2152</v>
      </c>
      <c r="K73" s="53" t="s">
        <v>534</v>
      </c>
      <c r="L73" s="54" t="s">
        <v>2153</v>
      </c>
      <c r="M73" s="76">
        <v>4</v>
      </c>
    </row>
    <row r="74" spans="1:13" x14ac:dyDescent="0.25">
      <c r="A74" s="51">
        <v>9</v>
      </c>
      <c r="B74" s="51" t="s">
        <v>1734</v>
      </c>
      <c r="C74" s="52" t="s">
        <v>91</v>
      </c>
      <c r="D74" s="52" t="s">
        <v>17</v>
      </c>
      <c r="E74" s="52" t="s">
        <v>92</v>
      </c>
      <c r="F74" s="52" t="s">
        <v>15</v>
      </c>
      <c r="G74" s="51" t="s">
        <v>2154</v>
      </c>
      <c r="H74" s="51" t="s">
        <v>761</v>
      </c>
      <c r="I74" s="51" t="s">
        <v>2097</v>
      </c>
      <c r="J74" s="51" t="s">
        <v>2155</v>
      </c>
      <c r="K74" s="53" t="s">
        <v>1491</v>
      </c>
      <c r="L74" s="54" t="s">
        <v>2156</v>
      </c>
      <c r="M74" s="76">
        <v>2</v>
      </c>
    </row>
    <row r="75" spans="1:13" x14ac:dyDescent="0.25">
      <c r="A75" s="51">
        <v>10</v>
      </c>
      <c r="B75" s="51" t="s">
        <v>1380</v>
      </c>
      <c r="C75" s="52" t="s">
        <v>1089</v>
      </c>
      <c r="D75" s="52" t="s">
        <v>17</v>
      </c>
      <c r="E75" s="52" t="s">
        <v>141</v>
      </c>
      <c r="F75" s="52" t="s">
        <v>1090</v>
      </c>
      <c r="G75" s="55" t="s">
        <v>2157</v>
      </c>
      <c r="H75" s="55" t="s">
        <v>2155</v>
      </c>
      <c r="I75" s="55" t="s">
        <v>2158</v>
      </c>
      <c r="J75" s="55" t="s">
        <v>2159</v>
      </c>
      <c r="K75" s="53" t="s">
        <v>740</v>
      </c>
      <c r="L75" s="54" t="s">
        <v>2160</v>
      </c>
      <c r="M75" s="76">
        <v>1</v>
      </c>
    </row>
    <row r="76" spans="1:13" x14ac:dyDescent="0.25">
      <c r="A76" s="51">
        <v>11</v>
      </c>
      <c r="B76" s="51" t="s">
        <v>805</v>
      </c>
      <c r="C76" s="52" t="s">
        <v>259</v>
      </c>
      <c r="D76" s="52" t="s">
        <v>17</v>
      </c>
      <c r="E76" s="52" t="s">
        <v>260</v>
      </c>
      <c r="F76" s="52" t="s">
        <v>128</v>
      </c>
      <c r="G76" s="51" t="s">
        <v>2161</v>
      </c>
      <c r="H76" s="51" t="s">
        <v>2097</v>
      </c>
      <c r="I76" s="51" t="s">
        <v>1997</v>
      </c>
      <c r="J76" s="51" t="s">
        <v>2162</v>
      </c>
      <c r="K76" s="53" t="s">
        <v>1491</v>
      </c>
      <c r="L76" s="54" t="s">
        <v>2163</v>
      </c>
    </row>
    <row r="77" spans="1:13" x14ac:dyDescent="0.25">
      <c r="A77" s="51">
        <v>12</v>
      </c>
      <c r="B77" s="51" t="s">
        <v>825</v>
      </c>
      <c r="C77" s="52" t="s">
        <v>281</v>
      </c>
      <c r="D77" s="52" t="s">
        <v>17</v>
      </c>
      <c r="E77" s="52" t="s">
        <v>26</v>
      </c>
      <c r="F77" s="52" t="s">
        <v>128</v>
      </c>
      <c r="G77" s="55" t="s">
        <v>2164</v>
      </c>
      <c r="H77" s="55" t="s">
        <v>2165</v>
      </c>
      <c r="I77" s="55" t="s">
        <v>2114</v>
      </c>
      <c r="J77" s="55" t="s">
        <v>2166</v>
      </c>
      <c r="K77" s="53" t="s">
        <v>427</v>
      </c>
      <c r="L77" s="54" t="s">
        <v>2167</v>
      </c>
    </row>
    <row r="78" spans="1:13" x14ac:dyDescent="0.25">
      <c r="A78" s="51">
        <v>13</v>
      </c>
      <c r="B78" s="51" t="s">
        <v>1716</v>
      </c>
      <c r="C78" s="52" t="s">
        <v>1884</v>
      </c>
      <c r="D78" s="52" t="s">
        <v>20</v>
      </c>
      <c r="E78" s="52" t="s">
        <v>92</v>
      </c>
      <c r="F78" s="52" t="s">
        <v>128</v>
      </c>
      <c r="G78" s="51" t="s">
        <v>2168</v>
      </c>
      <c r="H78" s="51" t="s">
        <v>2169</v>
      </c>
      <c r="I78" s="51" t="s">
        <v>2166</v>
      </c>
      <c r="J78" s="51" t="s">
        <v>2170</v>
      </c>
      <c r="K78" s="53" t="s">
        <v>490</v>
      </c>
      <c r="L78" s="54" t="s">
        <v>2171</v>
      </c>
    </row>
    <row r="79" spans="1:13" x14ac:dyDescent="0.25">
      <c r="A79" s="51">
        <v>14</v>
      </c>
      <c r="B79" s="51" t="s">
        <v>1751</v>
      </c>
      <c r="C79" s="52" t="s">
        <v>164</v>
      </c>
      <c r="D79" s="52" t="s">
        <v>17</v>
      </c>
      <c r="E79" s="52" t="s">
        <v>35</v>
      </c>
      <c r="F79" s="52" t="s">
        <v>165</v>
      </c>
      <c r="G79" s="55" t="s">
        <v>2172</v>
      </c>
      <c r="H79" s="55" t="s">
        <v>2173</v>
      </c>
      <c r="I79" s="55" t="s">
        <v>2174</v>
      </c>
      <c r="J79" s="53" t="s">
        <v>2125</v>
      </c>
      <c r="K79" s="53" t="s">
        <v>490</v>
      </c>
      <c r="L79" s="54" t="s">
        <v>2175</v>
      </c>
    </row>
    <row r="80" spans="1:13" x14ac:dyDescent="0.25">
      <c r="A80" s="51">
        <v>15</v>
      </c>
      <c r="B80" s="51" t="s">
        <v>2176</v>
      </c>
      <c r="C80" s="52" t="s">
        <v>1880</v>
      </c>
      <c r="D80" s="52" t="s">
        <v>17</v>
      </c>
      <c r="E80" s="52" t="s">
        <v>1881</v>
      </c>
      <c r="F80" s="52" t="s">
        <v>132</v>
      </c>
      <c r="G80" s="51" t="s">
        <v>2177</v>
      </c>
      <c r="H80" s="51" t="s">
        <v>2123</v>
      </c>
      <c r="I80" s="51" t="s">
        <v>1909</v>
      </c>
      <c r="J80" s="53" t="s">
        <v>2125</v>
      </c>
      <c r="K80" s="53" t="s">
        <v>497</v>
      </c>
      <c r="L80" s="54" t="s">
        <v>2178</v>
      </c>
    </row>
    <row r="81" spans="1:13" x14ac:dyDescent="0.25">
      <c r="A81" s="51">
        <v>16</v>
      </c>
      <c r="B81" s="51" t="s">
        <v>1372</v>
      </c>
      <c r="C81" s="52" t="s">
        <v>261</v>
      </c>
      <c r="D81" s="52" t="s">
        <v>17</v>
      </c>
      <c r="E81" s="52" t="s">
        <v>35</v>
      </c>
      <c r="F81" s="52" t="s">
        <v>128</v>
      </c>
      <c r="G81" s="53" t="s">
        <v>2179</v>
      </c>
      <c r="H81" s="53" t="s">
        <v>2180</v>
      </c>
      <c r="I81" s="53" t="s">
        <v>2181</v>
      </c>
      <c r="J81" s="53" t="s">
        <v>2125</v>
      </c>
      <c r="K81" s="53" t="s">
        <v>427</v>
      </c>
      <c r="L81" s="54" t="s">
        <v>2182</v>
      </c>
    </row>
    <row r="82" spans="1:13" x14ac:dyDescent="0.25">
      <c r="A82" s="51">
        <v>17</v>
      </c>
      <c r="B82" s="51" t="s">
        <v>2183</v>
      </c>
      <c r="C82" s="52" t="s">
        <v>1876</v>
      </c>
      <c r="D82" s="52" t="s">
        <v>17</v>
      </c>
      <c r="E82" s="52" t="s">
        <v>141</v>
      </c>
      <c r="F82" s="52" t="s">
        <v>128</v>
      </c>
      <c r="G82" s="51" t="s">
        <v>2184</v>
      </c>
      <c r="H82" s="51" t="s">
        <v>2086</v>
      </c>
      <c r="I82" s="51" t="s">
        <v>2185</v>
      </c>
      <c r="J82" s="51" t="s">
        <v>2186</v>
      </c>
      <c r="K82" s="53" t="s">
        <v>534</v>
      </c>
      <c r="L82" s="54" t="s">
        <v>2187</v>
      </c>
    </row>
    <row r="83" spans="1:13" x14ac:dyDescent="0.25">
      <c r="A83" s="213" t="s">
        <v>362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</row>
    <row r="84" spans="1:13" x14ac:dyDescent="0.25">
      <c r="A84" s="47" t="s">
        <v>340</v>
      </c>
      <c r="B84" s="47" t="s">
        <v>341</v>
      </c>
      <c r="C84" s="48" t="s">
        <v>0</v>
      </c>
      <c r="D84" s="48" t="s">
        <v>1</v>
      </c>
      <c r="E84" s="48" t="s">
        <v>342</v>
      </c>
      <c r="F84" s="48" t="s">
        <v>3</v>
      </c>
      <c r="G84" s="49" t="s">
        <v>343</v>
      </c>
      <c r="H84" s="49" t="s">
        <v>344</v>
      </c>
      <c r="I84" s="49" t="s">
        <v>345</v>
      </c>
      <c r="J84" s="49" t="s">
        <v>425</v>
      </c>
      <c r="K84" s="50" t="s">
        <v>346</v>
      </c>
      <c r="L84" s="49" t="s">
        <v>347</v>
      </c>
      <c r="M84" s="89" t="s">
        <v>366</v>
      </c>
    </row>
    <row r="85" spans="1:13" x14ac:dyDescent="0.25">
      <c r="A85" s="51">
        <v>1</v>
      </c>
      <c r="B85" s="51" t="s">
        <v>853</v>
      </c>
      <c r="C85" s="52" t="s">
        <v>22</v>
      </c>
      <c r="D85" s="52" t="s">
        <v>20</v>
      </c>
      <c r="E85" s="52" t="s">
        <v>171</v>
      </c>
      <c r="F85" s="52" t="s">
        <v>11</v>
      </c>
      <c r="G85" s="51" t="s">
        <v>599</v>
      </c>
      <c r="H85" s="51" t="s">
        <v>887</v>
      </c>
      <c r="I85" s="51" t="s">
        <v>929</v>
      </c>
      <c r="J85" s="51" t="s">
        <v>2188</v>
      </c>
      <c r="K85" s="53" t="s">
        <v>427</v>
      </c>
      <c r="L85" s="54" t="s">
        <v>2189</v>
      </c>
      <c r="M85" s="76">
        <v>25</v>
      </c>
    </row>
    <row r="86" spans="1:13" x14ac:dyDescent="0.25">
      <c r="A86" s="51">
        <v>2</v>
      </c>
      <c r="B86" s="51" t="s">
        <v>864</v>
      </c>
      <c r="C86" s="52" t="s">
        <v>82</v>
      </c>
      <c r="D86" s="52" t="s">
        <v>17</v>
      </c>
      <c r="E86" s="52" t="s">
        <v>10</v>
      </c>
      <c r="F86" s="52" t="s">
        <v>11</v>
      </c>
      <c r="G86" s="55" t="s">
        <v>623</v>
      </c>
      <c r="H86" s="55" t="s">
        <v>2190</v>
      </c>
      <c r="I86" s="55" t="s">
        <v>2191</v>
      </c>
      <c r="J86" s="55" t="s">
        <v>2192</v>
      </c>
      <c r="K86" s="53" t="s">
        <v>427</v>
      </c>
      <c r="L86" s="54" t="s">
        <v>2193</v>
      </c>
      <c r="M86" s="76">
        <v>18</v>
      </c>
    </row>
    <row r="87" spans="1:13" x14ac:dyDescent="0.25">
      <c r="A87" s="51">
        <v>3</v>
      </c>
      <c r="B87" s="51" t="s">
        <v>997</v>
      </c>
      <c r="C87" s="52" t="s">
        <v>265</v>
      </c>
      <c r="D87" s="52" t="s">
        <v>17</v>
      </c>
      <c r="E87" s="52" t="s">
        <v>269</v>
      </c>
      <c r="F87" s="52" t="s">
        <v>11</v>
      </c>
      <c r="G87" s="51" t="s">
        <v>1420</v>
      </c>
      <c r="H87" s="51" t="s">
        <v>2194</v>
      </c>
      <c r="I87" s="51" t="s">
        <v>1966</v>
      </c>
      <c r="J87" s="51" t="s">
        <v>937</v>
      </c>
      <c r="K87" s="53" t="s">
        <v>913</v>
      </c>
      <c r="L87" s="54" t="s">
        <v>2195</v>
      </c>
      <c r="M87" s="76">
        <v>15</v>
      </c>
    </row>
    <row r="88" spans="1:13" x14ac:dyDescent="0.25">
      <c r="A88" s="51">
        <v>4</v>
      </c>
      <c r="B88" s="51" t="s">
        <v>886</v>
      </c>
      <c r="C88" s="52" t="s">
        <v>374</v>
      </c>
      <c r="D88" s="52" t="s">
        <v>17</v>
      </c>
      <c r="E88" s="52" t="s">
        <v>375</v>
      </c>
      <c r="F88" s="52" t="s">
        <v>7</v>
      </c>
      <c r="G88" s="55" t="s">
        <v>507</v>
      </c>
      <c r="H88" s="55" t="s">
        <v>2196</v>
      </c>
      <c r="I88" s="55" t="s">
        <v>2196</v>
      </c>
      <c r="J88" s="55" t="s">
        <v>2197</v>
      </c>
      <c r="K88" s="53" t="s">
        <v>427</v>
      </c>
      <c r="L88" s="54" t="s">
        <v>2198</v>
      </c>
      <c r="M88" s="76">
        <v>12</v>
      </c>
    </row>
    <row r="89" spans="1:13" x14ac:dyDescent="0.25">
      <c r="A89" s="51">
        <v>5</v>
      </c>
      <c r="B89" s="51" t="s">
        <v>869</v>
      </c>
      <c r="C89" s="52" t="s">
        <v>174</v>
      </c>
      <c r="D89" s="52" t="s">
        <v>17</v>
      </c>
      <c r="E89" s="52" t="s">
        <v>10</v>
      </c>
      <c r="F89" s="52" t="s">
        <v>11</v>
      </c>
      <c r="G89" s="51" t="s">
        <v>2199</v>
      </c>
      <c r="H89" s="51" t="s">
        <v>2200</v>
      </c>
      <c r="I89" s="51" t="s">
        <v>2158</v>
      </c>
      <c r="J89" s="51" t="s">
        <v>2201</v>
      </c>
      <c r="K89" s="53" t="s">
        <v>427</v>
      </c>
      <c r="L89" s="54" t="s">
        <v>2202</v>
      </c>
      <c r="M89" s="76">
        <v>10</v>
      </c>
    </row>
    <row r="90" spans="1:13" x14ac:dyDescent="0.25">
      <c r="A90" s="51">
        <v>6</v>
      </c>
      <c r="B90" s="51" t="s">
        <v>2203</v>
      </c>
      <c r="C90" s="52" t="s">
        <v>1885</v>
      </c>
      <c r="D90" s="52" t="s">
        <v>17</v>
      </c>
      <c r="E90" s="52" t="s">
        <v>1886</v>
      </c>
      <c r="F90" s="52" t="s">
        <v>301</v>
      </c>
      <c r="G90" s="55" t="s">
        <v>2204</v>
      </c>
      <c r="H90" s="55" t="s">
        <v>2205</v>
      </c>
      <c r="I90" s="53" t="s">
        <v>2206</v>
      </c>
      <c r="J90" s="53" t="s">
        <v>2207</v>
      </c>
      <c r="K90" s="53" t="s">
        <v>427</v>
      </c>
      <c r="L90" s="54" t="s">
        <v>2208</v>
      </c>
      <c r="M90" s="76">
        <v>8</v>
      </c>
    </row>
    <row r="91" spans="1:13" x14ac:dyDescent="0.25">
      <c r="A91" s="51">
        <v>7</v>
      </c>
      <c r="B91" s="51" t="s">
        <v>902</v>
      </c>
      <c r="C91" s="52" t="s">
        <v>142</v>
      </c>
      <c r="D91" s="52" t="s">
        <v>17</v>
      </c>
      <c r="E91" s="52" t="s">
        <v>143</v>
      </c>
      <c r="F91" s="52" t="s">
        <v>144</v>
      </c>
      <c r="G91" s="51" t="s">
        <v>2209</v>
      </c>
      <c r="H91" s="51" t="s">
        <v>2210</v>
      </c>
      <c r="I91" s="51" t="s">
        <v>2211</v>
      </c>
      <c r="J91" s="51" t="s">
        <v>2212</v>
      </c>
      <c r="K91" s="53" t="s">
        <v>497</v>
      </c>
      <c r="L91" s="54" t="s">
        <v>2213</v>
      </c>
      <c r="M91" s="76">
        <v>6</v>
      </c>
    </row>
    <row r="92" spans="1:13" x14ac:dyDescent="0.25">
      <c r="A92" s="213" t="s">
        <v>363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</row>
    <row r="93" spans="1:13" x14ac:dyDescent="0.25">
      <c r="A93" s="47" t="s">
        <v>340</v>
      </c>
      <c r="B93" s="47" t="s">
        <v>341</v>
      </c>
      <c r="C93" s="48" t="s">
        <v>0</v>
      </c>
      <c r="D93" s="48" t="s">
        <v>1</v>
      </c>
      <c r="E93" s="48" t="s">
        <v>342</v>
      </c>
      <c r="F93" s="48" t="s">
        <v>3</v>
      </c>
      <c r="G93" s="49" t="s">
        <v>343</v>
      </c>
      <c r="H93" s="49" t="s">
        <v>344</v>
      </c>
      <c r="I93" s="49" t="s">
        <v>345</v>
      </c>
      <c r="J93" s="49" t="s">
        <v>425</v>
      </c>
      <c r="K93" s="50" t="s">
        <v>346</v>
      </c>
      <c r="L93" s="49" t="s">
        <v>347</v>
      </c>
      <c r="M93" s="89" t="s">
        <v>366</v>
      </c>
    </row>
    <row r="94" spans="1:13" x14ac:dyDescent="0.25">
      <c r="A94" s="51">
        <v>1</v>
      </c>
      <c r="B94" s="51" t="s">
        <v>907</v>
      </c>
      <c r="C94" s="52" t="s">
        <v>311</v>
      </c>
      <c r="D94" s="52" t="s">
        <v>17</v>
      </c>
      <c r="E94" s="52" t="s">
        <v>312</v>
      </c>
      <c r="F94" s="52" t="s">
        <v>11</v>
      </c>
      <c r="G94" s="51" t="s">
        <v>1383</v>
      </c>
      <c r="H94" s="51" t="s">
        <v>2214</v>
      </c>
      <c r="I94" s="51" t="s">
        <v>2215</v>
      </c>
      <c r="J94" s="51" t="s">
        <v>2216</v>
      </c>
      <c r="K94" s="53" t="s">
        <v>490</v>
      </c>
      <c r="L94" s="54" t="s">
        <v>2144</v>
      </c>
      <c r="M94" s="76">
        <v>25</v>
      </c>
    </row>
    <row r="95" spans="1:13" x14ac:dyDescent="0.25">
      <c r="A95" s="51">
        <v>2</v>
      </c>
      <c r="B95" s="51" t="s">
        <v>915</v>
      </c>
      <c r="C95" s="52" t="s">
        <v>215</v>
      </c>
      <c r="D95" s="52" t="s">
        <v>17</v>
      </c>
      <c r="E95" s="52" t="s">
        <v>216</v>
      </c>
      <c r="F95" s="52" t="s">
        <v>155</v>
      </c>
      <c r="G95" s="55" t="s">
        <v>2217</v>
      </c>
      <c r="H95" s="55" t="s">
        <v>2140</v>
      </c>
      <c r="I95" s="55" t="s">
        <v>2218</v>
      </c>
      <c r="J95" s="55" t="s">
        <v>2219</v>
      </c>
      <c r="K95" s="53" t="s">
        <v>490</v>
      </c>
      <c r="L95" s="54" t="s">
        <v>2220</v>
      </c>
      <c r="M95" s="76">
        <v>18</v>
      </c>
    </row>
    <row r="96" spans="1:13" x14ac:dyDescent="0.25">
      <c r="A96" s="51">
        <v>3</v>
      </c>
      <c r="B96" s="51" t="s">
        <v>910</v>
      </c>
      <c r="C96" s="52" t="s">
        <v>277</v>
      </c>
      <c r="D96" s="52" t="s">
        <v>17</v>
      </c>
      <c r="E96" s="52" t="s">
        <v>278</v>
      </c>
      <c r="F96" s="52" t="s">
        <v>11</v>
      </c>
      <c r="G96" s="51" t="s">
        <v>837</v>
      </c>
      <c r="H96" s="51" t="s">
        <v>2221</v>
      </c>
      <c r="I96" s="53" t="s">
        <v>2222</v>
      </c>
      <c r="J96" s="53" t="s">
        <v>2222</v>
      </c>
      <c r="K96" s="53" t="s">
        <v>497</v>
      </c>
      <c r="L96" s="54" t="s">
        <v>2223</v>
      </c>
      <c r="M96" s="76">
        <v>15</v>
      </c>
    </row>
    <row r="97" spans="1:13" x14ac:dyDescent="0.25">
      <c r="A97" s="51">
        <v>4</v>
      </c>
      <c r="B97" s="51" t="s">
        <v>919</v>
      </c>
      <c r="C97" s="52" t="s">
        <v>76</v>
      </c>
      <c r="D97" s="52" t="s">
        <v>17</v>
      </c>
      <c r="E97" s="52" t="s">
        <v>77</v>
      </c>
      <c r="F97" s="52" t="s">
        <v>275</v>
      </c>
      <c r="G97" s="55" t="s">
        <v>607</v>
      </c>
      <c r="H97" s="55" t="s">
        <v>2224</v>
      </c>
      <c r="I97" s="55" t="s">
        <v>2225</v>
      </c>
      <c r="J97" s="55" t="s">
        <v>2226</v>
      </c>
      <c r="K97" s="53" t="s">
        <v>490</v>
      </c>
      <c r="L97" s="54" t="s">
        <v>2227</v>
      </c>
      <c r="M97" s="76">
        <v>12</v>
      </c>
    </row>
    <row r="98" spans="1:13" x14ac:dyDescent="0.25">
      <c r="A98" s="213" t="s">
        <v>364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</row>
    <row r="99" spans="1:13" x14ac:dyDescent="0.25">
      <c r="A99" s="47" t="s">
        <v>340</v>
      </c>
      <c r="B99" s="47" t="s">
        <v>341</v>
      </c>
      <c r="C99" s="48" t="s">
        <v>0</v>
      </c>
      <c r="D99" s="48" t="s">
        <v>1</v>
      </c>
      <c r="E99" s="48" t="s">
        <v>342</v>
      </c>
      <c r="F99" s="48" t="s">
        <v>3</v>
      </c>
      <c r="G99" s="49" t="s">
        <v>343</v>
      </c>
      <c r="H99" s="49" t="s">
        <v>344</v>
      </c>
      <c r="I99" s="49" t="s">
        <v>345</v>
      </c>
      <c r="J99" s="49" t="s">
        <v>425</v>
      </c>
      <c r="K99" s="50" t="s">
        <v>346</v>
      </c>
      <c r="L99" s="49" t="s">
        <v>347</v>
      </c>
      <c r="M99" s="89" t="s">
        <v>366</v>
      </c>
    </row>
    <row r="100" spans="1:13" x14ac:dyDescent="0.25">
      <c r="A100" s="51">
        <v>1</v>
      </c>
      <c r="B100" s="51" t="s">
        <v>963</v>
      </c>
      <c r="C100" s="52" t="s">
        <v>373</v>
      </c>
      <c r="D100" s="52" t="s">
        <v>17</v>
      </c>
      <c r="E100" s="52" t="s">
        <v>49</v>
      </c>
      <c r="F100" s="52" t="s">
        <v>1059</v>
      </c>
      <c r="G100" s="51" t="s">
        <v>2228</v>
      </c>
      <c r="H100" s="51" t="s">
        <v>1496</v>
      </c>
      <c r="I100" s="51" t="s">
        <v>2229</v>
      </c>
      <c r="J100" s="51" t="s">
        <v>1477</v>
      </c>
      <c r="K100" s="53" t="s">
        <v>497</v>
      </c>
      <c r="L100" s="54" t="s">
        <v>2230</v>
      </c>
      <c r="M100" s="76">
        <v>25</v>
      </c>
    </row>
    <row r="101" spans="1:13" x14ac:dyDescent="0.25">
      <c r="A101" s="51">
        <v>2</v>
      </c>
      <c r="B101" s="51" t="s">
        <v>1443</v>
      </c>
      <c r="C101" s="52" t="s">
        <v>85</v>
      </c>
      <c r="D101" s="52" t="s">
        <v>17</v>
      </c>
      <c r="E101" s="52" t="s">
        <v>35</v>
      </c>
      <c r="F101" s="52" t="s">
        <v>36</v>
      </c>
      <c r="G101" s="55" t="s">
        <v>2231</v>
      </c>
      <c r="H101" s="55" t="s">
        <v>2232</v>
      </c>
      <c r="I101" s="55" t="s">
        <v>2233</v>
      </c>
      <c r="J101" s="55" t="s">
        <v>2234</v>
      </c>
      <c r="K101" s="53" t="s">
        <v>490</v>
      </c>
      <c r="L101" s="54" t="s">
        <v>2235</v>
      </c>
      <c r="M101" s="76">
        <v>18</v>
      </c>
    </row>
    <row r="102" spans="1:13" x14ac:dyDescent="0.25">
      <c r="A102" s="51">
        <v>3</v>
      </c>
      <c r="B102" s="51" t="s">
        <v>951</v>
      </c>
      <c r="C102" s="52" t="s">
        <v>130</v>
      </c>
      <c r="D102" s="52" t="s">
        <v>17</v>
      </c>
      <c r="E102" s="52" t="s">
        <v>92</v>
      </c>
      <c r="F102" s="52" t="s">
        <v>36</v>
      </c>
      <c r="G102" s="51" t="s">
        <v>2236</v>
      </c>
      <c r="H102" s="51" t="s">
        <v>2237</v>
      </c>
      <c r="I102" s="51" t="s">
        <v>2238</v>
      </c>
      <c r="J102" s="51" t="s">
        <v>1057</v>
      </c>
      <c r="K102" s="53" t="s">
        <v>427</v>
      </c>
      <c r="L102" s="54" t="s">
        <v>2239</v>
      </c>
      <c r="M102" s="76">
        <v>15</v>
      </c>
    </row>
    <row r="103" spans="1:13" x14ac:dyDescent="0.25">
      <c r="A103" s="51">
        <v>4</v>
      </c>
      <c r="B103" s="51" t="s">
        <v>957</v>
      </c>
      <c r="C103" s="52" t="s">
        <v>33</v>
      </c>
      <c r="D103" s="52" t="s">
        <v>17</v>
      </c>
      <c r="E103" s="52" t="s">
        <v>34</v>
      </c>
      <c r="F103" s="52" t="s">
        <v>40</v>
      </c>
      <c r="G103" s="55" t="s">
        <v>2240</v>
      </c>
      <c r="H103" s="55" t="s">
        <v>1637</v>
      </c>
      <c r="I103" s="55" t="s">
        <v>1014</v>
      </c>
      <c r="J103" s="55" t="s">
        <v>1014</v>
      </c>
      <c r="K103" s="53" t="s">
        <v>427</v>
      </c>
      <c r="L103" s="54" t="s">
        <v>2241</v>
      </c>
      <c r="M103" s="76">
        <v>12</v>
      </c>
    </row>
    <row r="104" spans="1:13" x14ac:dyDescent="0.25">
      <c r="A104" s="51">
        <v>5</v>
      </c>
      <c r="B104" s="51" t="s">
        <v>1458</v>
      </c>
      <c r="C104" s="52" t="s">
        <v>298</v>
      </c>
      <c r="D104" s="52" t="s">
        <v>17</v>
      </c>
      <c r="E104" s="52" t="s">
        <v>299</v>
      </c>
      <c r="F104" s="52" t="s">
        <v>36</v>
      </c>
      <c r="G104" s="51" t="s">
        <v>2242</v>
      </c>
      <c r="H104" s="51" t="s">
        <v>2243</v>
      </c>
      <c r="I104" s="51" t="s">
        <v>2244</v>
      </c>
      <c r="J104" s="51" t="s">
        <v>2245</v>
      </c>
      <c r="K104" s="53" t="s">
        <v>490</v>
      </c>
      <c r="L104" s="54" t="s">
        <v>2246</v>
      </c>
      <c r="M104" s="76">
        <v>10</v>
      </c>
    </row>
    <row r="105" spans="1:13" x14ac:dyDescent="0.25">
      <c r="A105" s="51">
        <v>6</v>
      </c>
      <c r="B105" s="51" t="s">
        <v>1013</v>
      </c>
      <c r="C105" s="52" t="s">
        <v>214</v>
      </c>
      <c r="D105" s="52" t="s">
        <v>17</v>
      </c>
      <c r="E105" s="52" t="s">
        <v>35</v>
      </c>
      <c r="F105" s="52" t="s">
        <v>40</v>
      </c>
      <c r="G105" s="55" t="s">
        <v>2247</v>
      </c>
      <c r="H105" s="55" t="s">
        <v>2248</v>
      </c>
      <c r="I105" s="55" t="s">
        <v>1675</v>
      </c>
      <c r="J105" s="55" t="s">
        <v>2249</v>
      </c>
      <c r="K105" s="53" t="s">
        <v>427</v>
      </c>
      <c r="L105" s="54" t="s">
        <v>2250</v>
      </c>
      <c r="M105" s="76">
        <v>8</v>
      </c>
    </row>
    <row r="106" spans="1:13" x14ac:dyDescent="0.25">
      <c r="A106" s="51">
        <v>7</v>
      </c>
      <c r="B106" s="51" t="s">
        <v>2251</v>
      </c>
      <c r="C106" s="52" t="s">
        <v>73</v>
      </c>
      <c r="D106" s="52" t="s">
        <v>17</v>
      </c>
      <c r="E106" s="52" t="s">
        <v>74</v>
      </c>
      <c r="F106" s="52" t="s">
        <v>75</v>
      </c>
      <c r="G106" s="51" t="s">
        <v>2252</v>
      </c>
      <c r="H106" s="51" t="s">
        <v>2253</v>
      </c>
      <c r="I106" s="51" t="s">
        <v>2254</v>
      </c>
      <c r="J106" s="51" t="s">
        <v>2255</v>
      </c>
      <c r="K106" s="53" t="s">
        <v>490</v>
      </c>
      <c r="L106" s="54" t="s">
        <v>2256</v>
      </c>
      <c r="M106" s="76">
        <v>6</v>
      </c>
    </row>
    <row r="107" spans="1:13" x14ac:dyDescent="0.25">
      <c r="A107" s="51">
        <v>8</v>
      </c>
      <c r="B107" s="51" t="s">
        <v>1019</v>
      </c>
      <c r="C107" s="52" t="s">
        <v>8</v>
      </c>
      <c r="D107" s="52" t="s">
        <v>17</v>
      </c>
      <c r="E107" s="52" t="s">
        <v>44</v>
      </c>
      <c r="F107" s="52" t="s">
        <v>1888</v>
      </c>
      <c r="G107" s="55" t="s">
        <v>2257</v>
      </c>
      <c r="H107" s="55" t="s">
        <v>2258</v>
      </c>
      <c r="I107" s="55" t="s">
        <v>2259</v>
      </c>
      <c r="J107" s="55" t="s">
        <v>1250</v>
      </c>
      <c r="K107" s="53" t="s">
        <v>497</v>
      </c>
      <c r="L107" s="54" t="s">
        <v>2260</v>
      </c>
      <c r="M107" s="76">
        <v>4</v>
      </c>
    </row>
    <row r="108" spans="1:13" x14ac:dyDescent="0.25">
      <c r="A108" s="51">
        <v>9</v>
      </c>
      <c r="B108" s="51" t="s">
        <v>1025</v>
      </c>
      <c r="C108" s="52" t="s">
        <v>292</v>
      </c>
      <c r="D108" s="52" t="s">
        <v>17</v>
      </c>
      <c r="E108" s="52" t="s">
        <v>35</v>
      </c>
      <c r="F108" s="52" t="s">
        <v>308</v>
      </c>
      <c r="G108" s="51" t="s">
        <v>2261</v>
      </c>
      <c r="H108" s="51" t="s">
        <v>2262</v>
      </c>
      <c r="I108" s="51" t="s">
        <v>2240</v>
      </c>
      <c r="J108" s="53" t="s">
        <v>2158</v>
      </c>
      <c r="K108" s="53" t="s">
        <v>490</v>
      </c>
      <c r="L108" s="54" t="s">
        <v>2263</v>
      </c>
      <c r="M108" s="76">
        <v>2</v>
      </c>
    </row>
    <row r="109" spans="1:13" x14ac:dyDescent="0.25">
      <c r="A109" s="51">
        <v>10</v>
      </c>
      <c r="B109" s="51" t="s">
        <v>1008</v>
      </c>
      <c r="C109" s="52" t="s">
        <v>307</v>
      </c>
      <c r="D109" s="52" t="s">
        <v>17</v>
      </c>
      <c r="E109" s="52" t="s">
        <v>35</v>
      </c>
      <c r="F109" s="52" t="s">
        <v>308</v>
      </c>
      <c r="G109" s="55" t="s">
        <v>2264</v>
      </c>
      <c r="H109" s="55" t="s">
        <v>2265</v>
      </c>
      <c r="I109" s="53" t="s">
        <v>759</v>
      </c>
      <c r="J109" s="53" t="s">
        <v>2158</v>
      </c>
      <c r="K109" s="53" t="s">
        <v>490</v>
      </c>
      <c r="L109" s="54" t="s">
        <v>2266</v>
      </c>
      <c r="M109" s="76">
        <v>1</v>
      </c>
    </row>
    <row r="110" spans="1:13" x14ac:dyDescent="0.25">
      <c r="A110" s="51">
        <v>11</v>
      </c>
      <c r="B110" s="51" t="s">
        <v>1029</v>
      </c>
      <c r="C110" s="52" t="s">
        <v>54</v>
      </c>
      <c r="D110" s="52" t="s">
        <v>17</v>
      </c>
      <c r="E110" s="52" t="s">
        <v>55</v>
      </c>
      <c r="F110" s="52" t="s">
        <v>40</v>
      </c>
      <c r="G110" s="51" t="s">
        <v>653</v>
      </c>
      <c r="H110" s="51" t="s">
        <v>1408</v>
      </c>
      <c r="I110" s="51" t="s">
        <v>1260</v>
      </c>
      <c r="J110" s="51" t="s">
        <v>2267</v>
      </c>
      <c r="K110" s="53" t="s">
        <v>2268</v>
      </c>
      <c r="L110" s="54" t="s">
        <v>582</v>
      </c>
    </row>
    <row r="111" spans="1:13" x14ac:dyDescent="0.25">
      <c r="A111" s="51">
        <v>12</v>
      </c>
      <c r="B111" s="51" t="s">
        <v>1495</v>
      </c>
      <c r="C111" s="52" t="s">
        <v>1097</v>
      </c>
      <c r="D111" s="52" t="s">
        <v>17</v>
      </c>
      <c r="E111" s="52" t="s">
        <v>141</v>
      </c>
      <c r="F111" s="52" t="s">
        <v>40</v>
      </c>
      <c r="G111" s="55" t="s">
        <v>1602</v>
      </c>
      <c r="H111" s="55" t="s">
        <v>2269</v>
      </c>
      <c r="I111" s="53" t="s">
        <v>759</v>
      </c>
      <c r="J111" s="53" t="s">
        <v>2158</v>
      </c>
      <c r="K111" s="53" t="s">
        <v>427</v>
      </c>
      <c r="L111" s="54" t="s">
        <v>2270</v>
      </c>
    </row>
    <row r="112" spans="1:13" x14ac:dyDescent="0.25">
      <c r="A112" s="51">
        <v>13</v>
      </c>
      <c r="B112" s="51" t="s">
        <v>1851</v>
      </c>
      <c r="C112" s="52" t="s">
        <v>263</v>
      </c>
      <c r="D112" s="52" t="s">
        <v>17</v>
      </c>
      <c r="E112" s="52" t="s">
        <v>55</v>
      </c>
      <c r="F112" s="52" t="s">
        <v>334</v>
      </c>
      <c r="G112" s="51" t="s">
        <v>518</v>
      </c>
      <c r="H112" s="51" t="s">
        <v>601</v>
      </c>
      <c r="I112" s="51" t="s">
        <v>459</v>
      </c>
      <c r="J112" s="51" t="s">
        <v>475</v>
      </c>
      <c r="K112" s="53" t="s">
        <v>740</v>
      </c>
      <c r="L112" s="54" t="s">
        <v>2271</v>
      </c>
    </row>
    <row r="113" spans="1:12" x14ac:dyDescent="0.25">
      <c r="A113" s="51">
        <v>14</v>
      </c>
      <c r="B113" s="51" t="s">
        <v>992</v>
      </c>
      <c r="C113" s="52" t="s">
        <v>365</v>
      </c>
      <c r="D113" s="52" t="s">
        <v>17</v>
      </c>
      <c r="E113" s="52" t="s">
        <v>94</v>
      </c>
      <c r="F113" s="52" t="s">
        <v>30</v>
      </c>
      <c r="G113" s="53" t="s">
        <v>2272</v>
      </c>
      <c r="H113" s="53" t="s">
        <v>2273</v>
      </c>
      <c r="I113" s="55" t="s">
        <v>2274</v>
      </c>
      <c r="J113" s="55" t="s">
        <v>2275</v>
      </c>
      <c r="K113" s="53" t="s">
        <v>427</v>
      </c>
      <c r="L113" s="54" t="s">
        <v>1620</v>
      </c>
    </row>
    <row r="114" spans="1:12" x14ac:dyDescent="0.25">
      <c r="A114" s="51">
        <v>15</v>
      </c>
      <c r="B114" s="51" t="s">
        <v>1484</v>
      </c>
      <c r="C114" s="52" t="s">
        <v>1098</v>
      </c>
      <c r="D114" s="52" t="s">
        <v>17</v>
      </c>
      <c r="E114" s="52" t="s">
        <v>141</v>
      </c>
      <c r="F114" s="52" t="s">
        <v>40</v>
      </c>
      <c r="G114" s="51" t="s">
        <v>1691</v>
      </c>
      <c r="H114" s="51" t="s">
        <v>1267</v>
      </c>
      <c r="I114" s="53" t="s">
        <v>759</v>
      </c>
      <c r="J114" s="53" t="s">
        <v>2158</v>
      </c>
      <c r="K114" s="53" t="s">
        <v>490</v>
      </c>
      <c r="L114" s="54" t="s">
        <v>2276</v>
      </c>
    </row>
    <row r="115" spans="1:12" x14ac:dyDescent="0.25">
      <c r="A115" s="51">
        <v>16</v>
      </c>
      <c r="B115" s="51" t="s">
        <v>1003</v>
      </c>
      <c r="C115" s="52" t="s">
        <v>280</v>
      </c>
      <c r="D115" s="52" t="s">
        <v>17</v>
      </c>
      <c r="E115" s="52" t="s">
        <v>35</v>
      </c>
      <c r="F115" s="52" t="s">
        <v>308</v>
      </c>
      <c r="G115" s="55" t="s">
        <v>2277</v>
      </c>
      <c r="H115" s="53" t="s">
        <v>2273</v>
      </c>
      <c r="I115" s="53" t="s">
        <v>759</v>
      </c>
      <c r="J115" s="53" t="s">
        <v>2158</v>
      </c>
      <c r="K115" s="53" t="s">
        <v>427</v>
      </c>
      <c r="L115" s="54" t="s">
        <v>2278</v>
      </c>
    </row>
    <row r="116" spans="1:12" x14ac:dyDescent="0.25">
      <c r="A116" s="51">
        <v>17</v>
      </c>
      <c r="B116" s="51" t="s">
        <v>2279</v>
      </c>
      <c r="C116" s="52" t="s">
        <v>1877</v>
      </c>
      <c r="D116" s="52" t="s">
        <v>17</v>
      </c>
      <c r="E116" s="52" t="s">
        <v>312</v>
      </c>
      <c r="F116" s="52" t="s">
        <v>1878</v>
      </c>
      <c r="G116" s="51" t="s">
        <v>545</v>
      </c>
      <c r="H116" s="51" t="s">
        <v>2280</v>
      </c>
      <c r="I116" s="51" t="s">
        <v>839</v>
      </c>
      <c r="J116" s="51" t="s">
        <v>2281</v>
      </c>
      <c r="K116" s="53" t="s">
        <v>427</v>
      </c>
      <c r="L116" s="54" t="s">
        <v>2282</v>
      </c>
    </row>
  </sheetData>
  <mergeCells count="8">
    <mergeCell ref="A83:M83"/>
    <mergeCell ref="A92:M92"/>
    <mergeCell ref="A98:M98"/>
    <mergeCell ref="A1:M1"/>
    <mergeCell ref="A2:M2"/>
    <mergeCell ref="A19:M19"/>
    <mergeCell ref="A42:M42"/>
    <mergeCell ref="A64:M64"/>
  </mergeCells>
  <pageMargins left="0.7" right="0.7" top="0.75" bottom="0.75" header="0.3" footer="0.3"/>
  <pageSetup paperSize="9" orientation="portrait" horizontalDpi="0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sqref="A1:M1"/>
    </sheetView>
  </sheetViews>
  <sheetFormatPr defaultRowHeight="15" x14ac:dyDescent="0.25"/>
  <cols>
    <col min="1" max="2" width="9.140625" style="93"/>
    <col min="3" max="3" width="24.28515625" style="93" customWidth="1"/>
    <col min="4" max="4" width="18.5703125" style="93" customWidth="1"/>
    <col min="5" max="5" width="30" style="93" customWidth="1"/>
    <col min="6" max="6" width="31.42578125" style="93" customWidth="1"/>
    <col min="7" max="16384" width="9.140625" style="93"/>
  </cols>
  <sheetData>
    <row r="1" spans="1:13" ht="15.75" x14ac:dyDescent="0.25">
      <c r="A1" s="214" t="s">
        <v>2284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47" t="s">
        <v>340</v>
      </c>
      <c r="B2" s="47" t="s">
        <v>341</v>
      </c>
      <c r="C2" s="48" t="s">
        <v>0</v>
      </c>
      <c r="D2" s="48" t="s">
        <v>1</v>
      </c>
      <c r="E2" s="48" t="s">
        <v>342</v>
      </c>
      <c r="F2" s="48" t="s">
        <v>3</v>
      </c>
      <c r="G2" s="49" t="s">
        <v>343</v>
      </c>
      <c r="H2" s="49" t="s">
        <v>344</v>
      </c>
      <c r="I2" s="49" t="s">
        <v>345</v>
      </c>
      <c r="J2" s="49" t="s">
        <v>425</v>
      </c>
      <c r="K2" s="50" t="s">
        <v>346</v>
      </c>
      <c r="L2" s="49" t="s">
        <v>347</v>
      </c>
      <c r="M2" s="89" t="s">
        <v>366</v>
      </c>
    </row>
    <row r="3" spans="1:13" x14ac:dyDescent="0.25">
      <c r="A3" s="51">
        <v>1</v>
      </c>
      <c r="B3" s="51" t="s">
        <v>853</v>
      </c>
      <c r="C3" s="52" t="s">
        <v>22</v>
      </c>
      <c r="D3" s="52" t="s">
        <v>20</v>
      </c>
      <c r="E3" s="52" t="s">
        <v>171</v>
      </c>
      <c r="F3" s="52" t="s">
        <v>11</v>
      </c>
      <c r="G3" s="51" t="s">
        <v>599</v>
      </c>
      <c r="H3" s="51" t="s">
        <v>887</v>
      </c>
      <c r="I3" s="51" t="s">
        <v>929</v>
      </c>
      <c r="J3" s="51" t="s">
        <v>2188</v>
      </c>
      <c r="K3" s="87" t="s">
        <v>427</v>
      </c>
      <c r="L3" s="88" t="s">
        <v>2189</v>
      </c>
      <c r="M3" s="81">
        <v>25</v>
      </c>
    </row>
    <row r="4" spans="1:13" x14ac:dyDescent="0.25">
      <c r="A4" s="51">
        <v>2</v>
      </c>
      <c r="B4" s="51" t="s">
        <v>644</v>
      </c>
      <c r="C4" s="52" t="s">
        <v>4</v>
      </c>
      <c r="D4" s="52" t="s">
        <v>5</v>
      </c>
      <c r="E4" s="52" t="s">
        <v>6</v>
      </c>
      <c r="F4" s="52" t="s">
        <v>11</v>
      </c>
      <c r="G4" s="51" t="s">
        <v>2057</v>
      </c>
      <c r="H4" s="51" t="s">
        <v>742</v>
      </c>
      <c r="I4" s="51" t="s">
        <v>2058</v>
      </c>
      <c r="J4" s="51" t="s">
        <v>525</v>
      </c>
      <c r="K4" s="87" t="s">
        <v>427</v>
      </c>
      <c r="L4" s="88" t="s">
        <v>2059</v>
      </c>
      <c r="M4" s="81">
        <v>18</v>
      </c>
    </row>
    <row r="5" spans="1:13" x14ac:dyDescent="0.25">
      <c r="A5" s="51">
        <v>3</v>
      </c>
      <c r="B5" s="51" t="s">
        <v>1729</v>
      </c>
      <c r="C5" s="52" t="s">
        <v>1513</v>
      </c>
      <c r="D5" s="52" t="s">
        <v>17</v>
      </c>
      <c r="E5" s="52" t="s">
        <v>35</v>
      </c>
      <c r="F5" s="52" t="s">
        <v>15</v>
      </c>
      <c r="G5" s="51" t="s">
        <v>2130</v>
      </c>
      <c r="H5" s="51" t="s">
        <v>623</v>
      </c>
      <c r="I5" s="51" t="s">
        <v>2131</v>
      </c>
      <c r="J5" s="51" t="s">
        <v>2132</v>
      </c>
      <c r="K5" s="87" t="s">
        <v>497</v>
      </c>
      <c r="L5" s="88" t="s">
        <v>2133</v>
      </c>
      <c r="M5" s="81">
        <v>15</v>
      </c>
    </row>
    <row r="6" spans="1:13" x14ac:dyDescent="0.25">
      <c r="A6" s="51">
        <v>4</v>
      </c>
      <c r="B6" s="51" t="s">
        <v>764</v>
      </c>
      <c r="C6" s="52" t="s">
        <v>19</v>
      </c>
      <c r="D6" s="52" t="s">
        <v>20</v>
      </c>
      <c r="E6" s="52" t="s">
        <v>141</v>
      </c>
      <c r="F6" s="52" t="s">
        <v>39</v>
      </c>
      <c r="G6" s="55" t="s">
        <v>2090</v>
      </c>
      <c r="H6" s="55" t="s">
        <v>876</v>
      </c>
      <c r="I6" s="55" t="s">
        <v>466</v>
      </c>
      <c r="J6" s="55" t="s">
        <v>831</v>
      </c>
      <c r="K6" s="87" t="s">
        <v>497</v>
      </c>
      <c r="L6" s="88" t="s">
        <v>2134</v>
      </c>
      <c r="M6" s="81">
        <v>12</v>
      </c>
    </row>
    <row r="7" spans="1:13" x14ac:dyDescent="0.25">
      <c r="A7" s="51">
        <v>5</v>
      </c>
      <c r="B7" s="51" t="s">
        <v>1357</v>
      </c>
      <c r="C7" s="52" t="s">
        <v>1096</v>
      </c>
      <c r="D7" s="52" t="s">
        <v>17</v>
      </c>
      <c r="E7" s="52" t="s">
        <v>92</v>
      </c>
      <c r="F7" s="52" t="s">
        <v>39</v>
      </c>
      <c r="G7" s="51" t="s">
        <v>937</v>
      </c>
      <c r="H7" s="51" t="s">
        <v>2135</v>
      </c>
      <c r="I7" s="51" t="s">
        <v>837</v>
      </c>
      <c r="J7" s="51" t="s">
        <v>2136</v>
      </c>
      <c r="K7" s="87" t="s">
        <v>490</v>
      </c>
      <c r="L7" s="88" t="s">
        <v>2137</v>
      </c>
      <c r="M7" s="81">
        <v>10</v>
      </c>
    </row>
    <row r="8" spans="1:13" x14ac:dyDescent="0.25">
      <c r="A8" s="51">
        <v>6</v>
      </c>
      <c r="B8" s="51" t="s">
        <v>1600</v>
      </c>
      <c r="C8" s="52" t="s">
        <v>1887</v>
      </c>
      <c r="D8" s="52" t="s">
        <v>17</v>
      </c>
      <c r="E8" s="52" t="s">
        <v>227</v>
      </c>
      <c r="F8" s="52" t="s">
        <v>15</v>
      </c>
      <c r="G8" s="51" t="s">
        <v>844</v>
      </c>
      <c r="H8" s="51" t="s">
        <v>832</v>
      </c>
      <c r="I8" s="51" t="s">
        <v>1346</v>
      </c>
      <c r="J8" s="51" t="s">
        <v>1964</v>
      </c>
      <c r="K8" s="87" t="s">
        <v>490</v>
      </c>
      <c r="L8" s="88" t="s">
        <v>1965</v>
      </c>
      <c r="M8" s="81">
        <v>8</v>
      </c>
    </row>
    <row r="9" spans="1:13" x14ac:dyDescent="0.25">
      <c r="A9" s="51">
        <v>7</v>
      </c>
      <c r="B9" s="51" t="s">
        <v>785</v>
      </c>
      <c r="C9" s="52" t="s">
        <v>279</v>
      </c>
      <c r="D9" s="52" t="s">
        <v>17</v>
      </c>
      <c r="E9" s="52" t="s">
        <v>66</v>
      </c>
      <c r="F9" s="52" t="s">
        <v>1863</v>
      </c>
      <c r="G9" s="55" t="s">
        <v>1982</v>
      </c>
      <c r="H9" s="55" t="s">
        <v>2062</v>
      </c>
      <c r="I9" s="55" t="s">
        <v>2138</v>
      </c>
      <c r="J9" s="55" t="s">
        <v>1629</v>
      </c>
      <c r="K9" s="87" t="s">
        <v>427</v>
      </c>
      <c r="L9" s="88" t="s">
        <v>2139</v>
      </c>
      <c r="M9" s="81">
        <v>6</v>
      </c>
    </row>
    <row r="10" spans="1:13" x14ac:dyDescent="0.25">
      <c r="A10" s="51">
        <v>8</v>
      </c>
      <c r="B10" s="51" t="s">
        <v>650</v>
      </c>
      <c r="C10" s="52" t="s">
        <v>108</v>
      </c>
      <c r="D10" s="52" t="s">
        <v>87</v>
      </c>
      <c r="E10" s="52" t="s">
        <v>170</v>
      </c>
      <c r="F10" s="52" t="s">
        <v>106</v>
      </c>
      <c r="G10" s="55" t="s">
        <v>2060</v>
      </c>
      <c r="H10" s="55" t="s">
        <v>828</v>
      </c>
      <c r="I10" s="55" t="s">
        <v>2061</v>
      </c>
      <c r="J10" s="55" t="s">
        <v>2062</v>
      </c>
      <c r="K10" s="87" t="s">
        <v>427</v>
      </c>
      <c r="L10" s="88" t="s">
        <v>1352</v>
      </c>
      <c r="M10" s="81">
        <v>4</v>
      </c>
    </row>
    <row r="11" spans="1:13" x14ac:dyDescent="0.25">
      <c r="A11" s="51">
        <v>9</v>
      </c>
      <c r="B11" s="51" t="s">
        <v>775</v>
      </c>
      <c r="C11" s="52" t="s">
        <v>119</v>
      </c>
      <c r="D11" s="52" t="s">
        <v>17</v>
      </c>
      <c r="E11" s="52" t="s">
        <v>140</v>
      </c>
      <c r="F11" s="52" t="s">
        <v>105</v>
      </c>
      <c r="G11" s="51" t="s">
        <v>2140</v>
      </c>
      <c r="H11" s="51" t="s">
        <v>1243</v>
      </c>
      <c r="I11" s="51" t="s">
        <v>729</v>
      </c>
      <c r="J11" s="51" t="s">
        <v>731</v>
      </c>
      <c r="K11" s="87" t="s">
        <v>490</v>
      </c>
      <c r="L11" s="88" t="s">
        <v>2141</v>
      </c>
      <c r="M11" s="81">
        <v>2</v>
      </c>
    </row>
    <row r="12" spans="1:13" x14ac:dyDescent="0.25">
      <c r="A12" s="51">
        <v>10</v>
      </c>
      <c r="B12" s="51" t="s">
        <v>573</v>
      </c>
      <c r="C12" s="52" t="s">
        <v>242</v>
      </c>
      <c r="D12" s="52" t="s">
        <v>17</v>
      </c>
      <c r="E12" s="52" t="s">
        <v>243</v>
      </c>
      <c r="F12" s="52" t="s">
        <v>39</v>
      </c>
      <c r="G12" s="55" t="s">
        <v>1966</v>
      </c>
      <c r="H12" s="55" t="s">
        <v>1967</v>
      </c>
      <c r="I12" s="55" t="s">
        <v>1968</v>
      </c>
      <c r="J12" s="55" t="s">
        <v>1329</v>
      </c>
      <c r="K12" s="87" t="s">
        <v>427</v>
      </c>
      <c r="L12" s="88" t="s">
        <v>1969</v>
      </c>
      <c r="M12" s="81">
        <v>1</v>
      </c>
    </row>
    <row r="13" spans="1:13" x14ac:dyDescent="0.25">
      <c r="A13" s="51">
        <v>11</v>
      </c>
      <c r="B13" s="51" t="s">
        <v>864</v>
      </c>
      <c r="C13" s="52" t="s">
        <v>82</v>
      </c>
      <c r="D13" s="52" t="s">
        <v>17</v>
      </c>
      <c r="E13" s="52" t="s">
        <v>10</v>
      </c>
      <c r="F13" s="52" t="s">
        <v>11</v>
      </c>
      <c r="G13" s="55" t="s">
        <v>623</v>
      </c>
      <c r="H13" s="55" t="s">
        <v>2190</v>
      </c>
      <c r="I13" s="55" t="s">
        <v>2191</v>
      </c>
      <c r="J13" s="55" t="s">
        <v>2192</v>
      </c>
      <c r="K13" s="87" t="s">
        <v>427</v>
      </c>
      <c r="L13" s="88" t="s">
        <v>2193</v>
      </c>
      <c r="M13" s="76"/>
    </row>
    <row r="14" spans="1:13" x14ac:dyDescent="0.25">
      <c r="A14" s="51">
        <v>12</v>
      </c>
      <c r="B14" s="51" t="s">
        <v>667</v>
      </c>
      <c r="C14" s="52" t="s">
        <v>37</v>
      </c>
      <c r="D14" s="52" t="s">
        <v>17</v>
      </c>
      <c r="E14" s="52" t="s">
        <v>38</v>
      </c>
      <c r="F14" s="52" t="s">
        <v>39</v>
      </c>
      <c r="G14" s="51" t="s">
        <v>2063</v>
      </c>
      <c r="H14" s="51" t="s">
        <v>2064</v>
      </c>
      <c r="I14" s="51" t="s">
        <v>729</v>
      </c>
      <c r="J14" s="51" t="s">
        <v>739</v>
      </c>
      <c r="K14" s="87" t="s">
        <v>427</v>
      </c>
      <c r="L14" s="88" t="s">
        <v>2065</v>
      </c>
      <c r="M14" s="76"/>
    </row>
    <row r="15" spans="1:13" x14ac:dyDescent="0.25">
      <c r="A15" s="51">
        <v>13</v>
      </c>
      <c r="B15" s="51" t="s">
        <v>779</v>
      </c>
      <c r="C15" s="52" t="s">
        <v>93</v>
      </c>
      <c r="D15" s="52" t="s">
        <v>17</v>
      </c>
      <c r="E15" s="52" t="s">
        <v>94</v>
      </c>
      <c r="F15" s="52" t="s">
        <v>39</v>
      </c>
      <c r="G15" s="55" t="s">
        <v>2142</v>
      </c>
      <c r="H15" s="55" t="s">
        <v>870</v>
      </c>
      <c r="I15" s="55" t="s">
        <v>2143</v>
      </c>
      <c r="J15" s="55" t="s">
        <v>1975</v>
      </c>
      <c r="K15" s="87" t="s">
        <v>497</v>
      </c>
      <c r="L15" s="88" t="s">
        <v>2144</v>
      </c>
      <c r="M15" s="76"/>
    </row>
    <row r="16" spans="1:13" x14ac:dyDescent="0.25">
      <c r="A16" s="51">
        <v>14</v>
      </c>
      <c r="B16" s="51" t="s">
        <v>907</v>
      </c>
      <c r="C16" s="52" t="s">
        <v>311</v>
      </c>
      <c r="D16" s="52" t="s">
        <v>17</v>
      </c>
      <c r="E16" s="52" t="s">
        <v>312</v>
      </c>
      <c r="F16" s="52" t="s">
        <v>11</v>
      </c>
      <c r="G16" s="51" t="s">
        <v>1383</v>
      </c>
      <c r="H16" s="51" t="s">
        <v>2214</v>
      </c>
      <c r="I16" s="51" t="s">
        <v>2215</v>
      </c>
      <c r="J16" s="51" t="s">
        <v>2216</v>
      </c>
      <c r="K16" s="87" t="s">
        <v>490</v>
      </c>
      <c r="L16" s="88" t="s">
        <v>2144</v>
      </c>
      <c r="M16" s="76"/>
    </row>
    <row r="17" spans="1:13" x14ac:dyDescent="0.25">
      <c r="A17" s="51">
        <v>15</v>
      </c>
      <c r="B17" s="51" t="s">
        <v>677</v>
      </c>
      <c r="C17" s="52" t="s">
        <v>23</v>
      </c>
      <c r="D17" s="52" t="s">
        <v>87</v>
      </c>
      <c r="E17" s="52" t="s">
        <v>24</v>
      </c>
      <c r="F17" s="52" t="s">
        <v>352</v>
      </c>
      <c r="G17" s="55" t="s">
        <v>2066</v>
      </c>
      <c r="H17" s="55" t="s">
        <v>2067</v>
      </c>
      <c r="I17" s="55" t="s">
        <v>2068</v>
      </c>
      <c r="J17" s="55" t="s">
        <v>730</v>
      </c>
      <c r="K17" s="87" t="s">
        <v>913</v>
      </c>
      <c r="L17" s="88" t="s">
        <v>2069</v>
      </c>
      <c r="M17" s="76"/>
    </row>
    <row r="18" spans="1:13" x14ac:dyDescent="0.25">
      <c r="A18" s="51">
        <v>16</v>
      </c>
      <c r="B18" s="51" t="s">
        <v>747</v>
      </c>
      <c r="C18" s="52" t="s">
        <v>139</v>
      </c>
      <c r="D18" s="52" t="s">
        <v>17</v>
      </c>
      <c r="E18" s="52" t="s">
        <v>137</v>
      </c>
      <c r="F18" s="52" t="s">
        <v>138</v>
      </c>
      <c r="G18" s="51" t="s">
        <v>848</v>
      </c>
      <c r="H18" s="51" t="s">
        <v>633</v>
      </c>
      <c r="I18" s="51" t="s">
        <v>2070</v>
      </c>
      <c r="J18" s="51" t="s">
        <v>1328</v>
      </c>
      <c r="K18" s="87" t="s">
        <v>1951</v>
      </c>
      <c r="L18" s="88" t="s">
        <v>2071</v>
      </c>
      <c r="M18" s="76"/>
    </row>
    <row r="19" spans="1:13" x14ac:dyDescent="0.25">
      <c r="A19" s="51">
        <v>17</v>
      </c>
      <c r="B19" s="51" t="s">
        <v>553</v>
      </c>
      <c r="C19" s="52" t="s">
        <v>50</v>
      </c>
      <c r="D19" s="52" t="s">
        <v>17</v>
      </c>
      <c r="E19" s="52" t="s">
        <v>51</v>
      </c>
      <c r="F19" s="52" t="s">
        <v>39</v>
      </c>
      <c r="G19" s="51" t="s">
        <v>1970</v>
      </c>
      <c r="H19" s="51" t="s">
        <v>1971</v>
      </c>
      <c r="I19" s="51" t="s">
        <v>1972</v>
      </c>
      <c r="J19" s="51" t="s">
        <v>922</v>
      </c>
      <c r="K19" s="87" t="s">
        <v>490</v>
      </c>
      <c r="L19" s="88" t="s">
        <v>1973</v>
      </c>
      <c r="M19" s="76"/>
    </row>
    <row r="20" spans="1:13" x14ac:dyDescent="0.25">
      <c r="A20" s="51">
        <v>18</v>
      </c>
      <c r="B20" s="51" t="s">
        <v>547</v>
      </c>
      <c r="C20" s="52" t="s">
        <v>121</v>
      </c>
      <c r="D20" s="52" t="s">
        <v>17</v>
      </c>
      <c r="E20" s="52" t="s">
        <v>122</v>
      </c>
      <c r="F20" s="52" t="s">
        <v>39</v>
      </c>
      <c r="G20" s="55" t="s">
        <v>1889</v>
      </c>
      <c r="H20" s="55" t="s">
        <v>1974</v>
      </c>
      <c r="I20" s="55" t="s">
        <v>1975</v>
      </c>
      <c r="J20" s="55" t="s">
        <v>1976</v>
      </c>
      <c r="K20" s="87" t="s">
        <v>490</v>
      </c>
      <c r="L20" s="88" t="s">
        <v>1977</v>
      </c>
      <c r="M20" s="76"/>
    </row>
    <row r="21" spans="1:13" x14ac:dyDescent="0.25">
      <c r="A21" s="51">
        <v>19</v>
      </c>
      <c r="B21" s="51" t="s">
        <v>683</v>
      </c>
      <c r="C21" s="52" t="s">
        <v>266</v>
      </c>
      <c r="D21" s="52" t="s">
        <v>17</v>
      </c>
      <c r="E21" s="52" t="s">
        <v>58</v>
      </c>
      <c r="F21" s="52" t="s">
        <v>128</v>
      </c>
      <c r="G21" s="55" t="s">
        <v>2072</v>
      </c>
      <c r="H21" s="55" t="s">
        <v>607</v>
      </c>
      <c r="I21" s="55" t="s">
        <v>2073</v>
      </c>
      <c r="J21" s="55" t="s">
        <v>2074</v>
      </c>
      <c r="K21" s="87" t="s">
        <v>490</v>
      </c>
      <c r="L21" s="88" t="s">
        <v>2075</v>
      </c>
      <c r="M21" s="76"/>
    </row>
    <row r="22" spans="1:13" x14ac:dyDescent="0.25">
      <c r="A22" s="51">
        <v>20</v>
      </c>
      <c r="B22" s="51" t="s">
        <v>1265</v>
      </c>
      <c r="C22" s="52" t="s">
        <v>84</v>
      </c>
      <c r="D22" s="52" t="s">
        <v>17</v>
      </c>
      <c r="E22" s="52" t="s">
        <v>34</v>
      </c>
      <c r="F22" s="52" t="s">
        <v>15</v>
      </c>
      <c r="G22" s="51" t="s">
        <v>1894</v>
      </c>
      <c r="H22" s="51" t="s">
        <v>2076</v>
      </c>
      <c r="I22" s="51" t="s">
        <v>1565</v>
      </c>
      <c r="J22" s="51" t="s">
        <v>823</v>
      </c>
      <c r="K22" s="87" t="s">
        <v>427</v>
      </c>
      <c r="L22" s="88" t="s">
        <v>2077</v>
      </c>
      <c r="M22" s="76"/>
    </row>
    <row r="23" spans="1:13" x14ac:dyDescent="0.25">
      <c r="A23" s="51">
        <v>21</v>
      </c>
      <c r="B23" s="51" t="s">
        <v>997</v>
      </c>
      <c r="C23" s="52" t="s">
        <v>265</v>
      </c>
      <c r="D23" s="52" t="s">
        <v>17</v>
      </c>
      <c r="E23" s="52" t="s">
        <v>269</v>
      </c>
      <c r="F23" s="52" t="s">
        <v>11</v>
      </c>
      <c r="G23" s="51" t="s">
        <v>1420</v>
      </c>
      <c r="H23" s="51" t="s">
        <v>2194</v>
      </c>
      <c r="I23" s="51" t="s">
        <v>1966</v>
      </c>
      <c r="J23" s="51" t="s">
        <v>937</v>
      </c>
      <c r="K23" s="87" t="s">
        <v>913</v>
      </c>
      <c r="L23" s="88" t="s">
        <v>2195</v>
      </c>
      <c r="M23" s="76"/>
    </row>
    <row r="24" spans="1:13" x14ac:dyDescent="0.25">
      <c r="A24" s="51">
        <v>22</v>
      </c>
      <c r="B24" s="51" t="s">
        <v>886</v>
      </c>
      <c r="C24" s="52" t="s">
        <v>374</v>
      </c>
      <c r="D24" s="52" t="s">
        <v>17</v>
      </c>
      <c r="E24" s="52" t="s">
        <v>375</v>
      </c>
      <c r="F24" s="52" t="s">
        <v>7</v>
      </c>
      <c r="G24" s="55" t="s">
        <v>507</v>
      </c>
      <c r="H24" s="55" t="s">
        <v>2196</v>
      </c>
      <c r="I24" s="55" t="s">
        <v>2196</v>
      </c>
      <c r="J24" s="55" t="s">
        <v>2197</v>
      </c>
      <c r="K24" s="87" t="s">
        <v>427</v>
      </c>
      <c r="L24" s="88" t="s">
        <v>2198</v>
      </c>
      <c r="M24" s="76"/>
    </row>
    <row r="25" spans="1:13" x14ac:dyDescent="0.25">
      <c r="A25" s="51">
        <v>23</v>
      </c>
      <c r="B25" s="51" t="s">
        <v>594</v>
      </c>
      <c r="C25" s="52" t="s">
        <v>69</v>
      </c>
      <c r="D25" s="52" t="s">
        <v>17</v>
      </c>
      <c r="E25" s="52" t="s">
        <v>70</v>
      </c>
      <c r="F25" s="52" t="s">
        <v>39</v>
      </c>
      <c r="G25" s="51" t="s">
        <v>1978</v>
      </c>
      <c r="H25" s="51" t="s">
        <v>1979</v>
      </c>
      <c r="I25" s="51" t="s">
        <v>889</v>
      </c>
      <c r="J25" s="51" t="s">
        <v>842</v>
      </c>
      <c r="K25" s="87" t="s">
        <v>427</v>
      </c>
      <c r="L25" s="88" t="s">
        <v>1980</v>
      </c>
      <c r="M25" s="76"/>
    </row>
    <row r="26" spans="1:13" x14ac:dyDescent="0.25">
      <c r="A26" s="51">
        <v>24</v>
      </c>
      <c r="B26" s="51" t="s">
        <v>568</v>
      </c>
      <c r="C26" s="52" t="s">
        <v>53</v>
      </c>
      <c r="D26" s="52" t="s">
        <v>17</v>
      </c>
      <c r="E26" s="52" t="s">
        <v>52</v>
      </c>
      <c r="F26" s="52" t="s">
        <v>15</v>
      </c>
      <c r="G26" s="55" t="s">
        <v>1981</v>
      </c>
      <c r="H26" s="55" t="s">
        <v>1982</v>
      </c>
      <c r="I26" s="55" t="s">
        <v>1983</v>
      </c>
      <c r="J26" s="55" t="s">
        <v>1984</v>
      </c>
      <c r="K26" s="87" t="s">
        <v>427</v>
      </c>
      <c r="L26" s="88" t="s">
        <v>1985</v>
      </c>
      <c r="M26" s="76"/>
    </row>
    <row r="27" spans="1:13" x14ac:dyDescent="0.25">
      <c r="A27" s="51">
        <v>25</v>
      </c>
      <c r="B27" s="51" t="s">
        <v>583</v>
      </c>
      <c r="C27" s="52" t="s">
        <v>326</v>
      </c>
      <c r="D27" s="52" t="s">
        <v>327</v>
      </c>
      <c r="E27" s="52" t="s">
        <v>328</v>
      </c>
      <c r="F27" s="52" t="s">
        <v>329</v>
      </c>
      <c r="G27" s="51" t="s">
        <v>1986</v>
      </c>
      <c r="H27" s="51" t="s">
        <v>1987</v>
      </c>
      <c r="I27" s="51" t="s">
        <v>1988</v>
      </c>
      <c r="J27" s="51" t="s">
        <v>500</v>
      </c>
      <c r="K27" s="87" t="s">
        <v>427</v>
      </c>
      <c r="L27" s="88" t="s">
        <v>1989</v>
      </c>
      <c r="M27" s="76"/>
    </row>
    <row r="28" spans="1:13" x14ac:dyDescent="0.25">
      <c r="A28" s="94">
        <v>25.5</v>
      </c>
      <c r="B28" s="94" t="s">
        <v>2078</v>
      </c>
      <c r="C28" s="95" t="s">
        <v>2285</v>
      </c>
      <c r="D28" s="95" t="s">
        <v>17</v>
      </c>
      <c r="E28" s="95" t="s">
        <v>126</v>
      </c>
      <c r="F28" s="38" t="s">
        <v>15</v>
      </c>
      <c r="G28" s="96" t="s">
        <v>2079</v>
      </c>
      <c r="H28" s="96" t="s">
        <v>2007</v>
      </c>
      <c r="I28" s="96" t="s">
        <v>2080</v>
      </c>
      <c r="J28" s="96" t="s">
        <v>1619</v>
      </c>
      <c r="K28" s="87" t="s">
        <v>427</v>
      </c>
      <c r="L28" s="80" t="s">
        <v>2081</v>
      </c>
      <c r="M28" s="76"/>
    </row>
    <row r="29" spans="1:13" x14ac:dyDescent="0.25">
      <c r="A29" s="51">
        <v>26</v>
      </c>
      <c r="B29" s="51" t="s">
        <v>2082</v>
      </c>
      <c r="C29" s="52" t="s">
        <v>16</v>
      </c>
      <c r="D29" s="52" t="s">
        <v>17</v>
      </c>
      <c r="E29" s="52" t="s">
        <v>6</v>
      </c>
      <c r="F29" s="52" t="s">
        <v>11</v>
      </c>
      <c r="G29" s="51" t="s">
        <v>2083</v>
      </c>
      <c r="H29" s="51" t="s">
        <v>2084</v>
      </c>
      <c r="I29" s="51" t="s">
        <v>1967</v>
      </c>
      <c r="J29" s="51" t="s">
        <v>1342</v>
      </c>
      <c r="K29" s="87" t="s">
        <v>427</v>
      </c>
      <c r="L29" s="88" t="s">
        <v>2085</v>
      </c>
      <c r="M29" s="76"/>
    </row>
    <row r="30" spans="1:13" x14ac:dyDescent="0.25">
      <c r="A30" s="51">
        <v>27</v>
      </c>
      <c r="B30" s="51" t="s">
        <v>2145</v>
      </c>
      <c r="C30" s="52" t="s">
        <v>108</v>
      </c>
      <c r="D30" s="52" t="s">
        <v>87</v>
      </c>
      <c r="E30" s="52" t="s">
        <v>107</v>
      </c>
      <c r="F30" s="52" t="s">
        <v>106</v>
      </c>
      <c r="G30" s="51" t="s">
        <v>1914</v>
      </c>
      <c r="H30" s="51" t="s">
        <v>2146</v>
      </c>
      <c r="I30" s="51" t="s">
        <v>624</v>
      </c>
      <c r="J30" s="51" t="s">
        <v>2147</v>
      </c>
      <c r="K30" s="87" t="s">
        <v>913</v>
      </c>
      <c r="L30" s="88" t="s">
        <v>2148</v>
      </c>
      <c r="M30" s="76"/>
    </row>
    <row r="31" spans="1:13" x14ac:dyDescent="0.25">
      <c r="A31" s="51">
        <v>28</v>
      </c>
      <c r="B31" s="51" t="s">
        <v>915</v>
      </c>
      <c r="C31" s="52" t="s">
        <v>215</v>
      </c>
      <c r="D31" s="52" t="s">
        <v>17</v>
      </c>
      <c r="E31" s="52" t="s">
        <v>216</v>
      </c>
      <c r="F31" s="52" t="s">
        <v>155</v>
      </c>
      <c r="G31" s="55" t="s">
        <v>2217</v>
      </c>
      <c r="H31" s="55" t="s">
        <v>2140</v>
      </c>
      <c r="I31" s="55" t="s">
        <v>2218</v>
      </c>
      <c r="J31" s="55" t="s">
        <v>2219</v>
      </c>
      <c r="K31" s="87" t="s">
        <v>490</v>
      </c>
      <c r="L31" s="88" t="s">
        <v>2220</v>
      </c>
      <c r="M31" s="76"/>
    </row>
    <row r="32" spans="1:13" x14ac:dyDescent="0.25">
      <c r="A32" s="51">
        <v>29</v>
      </c>
      <c r="B32" s="51" t="s">
        <v>661</v>
      </c>
      <c r="C32" s="52" t="s">
        <v>131</v>
      </c>
      <c r="D32" s="52" t="s">
        <v>17</v>
      </c>
      <c r="E32" s="52" t="s">
        <v>34</v>
      </c>
      <c r="F32" s="52" t="s">
        <v>132</v>
      </c>
      <c r="G32" s="51" t="s">
        <v>2086</v>
      </c>
      <c r="H32" s="51" t="s">
        <v>2087</v>
      </c>
      <c r="I32" s="51" t="s">
        <v>1167</v>
      </c>
      <c r="J32" s="51" t="s">
        <v>2088</v>
      </c>
      <c r="K32" s="87"/>
      <c r="L32" s="88" t="s">
        <v>2089</v>
      </c>
      <c r="M32" s="76"/>
    </row>
    <row r="33" spans="1:13" x14ac:dyDescent="0.25">
      <c r="A33" s="51">
        <v>30</v>
      </c>
      <c r="B33" s="51" t="s">
        <v>680</v>
      </c>
      <c r="C33" s="52" t="s">
        <v>71</v>
      </c>
      <c r="D33" s="52" t="s">
        <v>17</v>
      </c>
      <c r="E33" s="52" t="s">
        <v>72</v>
      </c>
      <c r="F33" s="52" t="s">
        <v>7</v>
      </c>
      <c r="G33" s="51" t="s">
        <v>1889</v>
      </c>
      <c r="H33" s="51" t="s">
        <v>2090</v>
      </c>
      <c r="I33" s="51" t="s">
        <v>2091</v>
      </c>
      <c r="J33" s="51" t="s">
        <v>736</v>
      </c>
      <c r="K33" s="87" t="s">
        <v>1491</v>
      </c>
      <c r="L33" s="88" t="s">
        <v>2092</v>
      </c>
      <c r="M33" s="56"/>
    </row>
    <row r="34" spans="1:13" x14ac:dyDescent="0.25">
      <c r="A34" s="51">
        <v>31</v>
      </c>
      <c r="B34" s="51" t="s">
        <v>869</v>
      </c>
      <c r="C34" s="52" t="s">
        <v>174</v>
      </c>
      <c r="D34" s="52" t="s">
        <v>17</v>
      </c>
      <c r="E34" s="52" t="s">
        <v>10</v>
      </c>
      <c r="F34" s="52" t="s">
        <v>11</v>
      </c>
      <c r="G34" s="51" t="s">
        <v>2199</v>
      </c>
      <c r="H34" s="51" t="s">
        <v>2200</v>
      </c>
      <c r="I34" s="51" t="s">
        <v>2158</v>
      </c>
      <c r="J34" s="51" t="s">
        <v>2201</v>
      </c>
      <c r="K34" s="87" t="s">
        <v>427</v>
      </c>
      <c r="L34" s="88" t="s">
        <v>2202</v>
      </c>
      <c r="M34" s="76"/>
    </row>
    <row r="35" spans="1:13" x14ac:dyDescent="0.25">
      <c r="A35" s="51">
        <v>32</v>
      </c>
      <c r="B35" s="51" t="s">
        <v>577</v>
      </c>
      <c r="C35" s="52" t="s">
        <v>62</v>
      </c>
      <c r="D35" s="52" t="s">
        <v>17</v>
      </c>
      <c r="E35" s="52" t="s">
        <v>24</v>
      </c>
      <c r="F35" s="52" t="s">
        <v>63</v>
      </c>
      <c r="G35" s="55" t="s">
        <v>1990</v>
      </c>
      <c r="H35" s="55" t="s">
        <v>1991</v>
      </c>
      <c r="I35" s="55" t="s">
        <v>1992</v>
      </c>
      <c r="J35" s="55" t="s">
        <v>1993</v>
      </c>
      <c r="K35" s="87" t="s">
        <v>427</v>
      </c>
      <c r="L35" s="88" t="s">
        <v>1994</v>
      </c>
      <c r="M35" s="76"/>
    </row>
    <row r="36" spans="1:13" x14ac:dyDescent="0.25">
      <c r="A36" s="51">
        <v>33</v>
      </c>
      <c r="B36" s="51" t="s">
        <v>1995</v>
      </c>
      <c r="C36" s="52" t="s">
        <v>4</v>
      </c>
      <c r="D36" s="52" t="s">
        <v>5</v>
      </c>
      <c r="E36" s="52" t="s">
        <v>18</v>
      </c>
      <c r="F36" s="52" t="s">
        <v>15</v>
      </c>
      <c r="G36" s="51" t="s">
        <v>1996</v>
      </c>
      <c r="H36" s="51" t="s">
        <v>1997</v>
      </c>
      <c r="I36" s="51" t="s">
        <v>1998</v>
      </c>
      <c r="J36" s="51" t="s">
        <v>1891</v>
      </c>
      <c r="K36" s="87" t="s">
        <v>427</v>
      </c>
      <c r="L36" s="88" t="s">
        <v>1999</v>
      </c>
      <c r="M36" s="76"/>
    </row>
    <row r="37" spans="1:13" x14ac:dyDescent="0.25">
      <c r="A37" s="51">
        <v>34</v>
      </c>
      <c r="B37" s="51" t="s">
        <v>2000</v>
      </c>
      <c r="C37" s="52" t="s">
        <v>9</v>
      </c>
      <c r="D37" s="52" t="s">
        <v>87</v>
      </c>
      <c r="E37" s="52" t="s">
        <v>1095</v>
      </c>
      <c r="F37" s="52" t="s">
        <v>15</v>
      </c>
      <c r="G37" s="55" t="s">
        <v>2001</v>
      </c>
      <c r="H37" s="55" t="s">
        <v>2002</v>
      </c>
      <c r="I37" s="55" t="s">
        <v>2003</v>
      </c>
      <c r="J37" s="55" t="s">
        <v>2004</v>
      </c>
      <c r="K37" s="87" t="s">
        <v>427</v>
      </c>
      <c r="L37" s="88" t="s">
        <v>2005</v>
      </c>
      <c r="M37" s="76"/>
    </row>
    <row r="38" spans="1:13" x14ac:dyDescent="0.25">
      <c r="A38" s="51">
        <v>35</v>
      </c>
      <c r="B38" s="51" t="s">
        <v>687</v>
      </c>
      <c r="C38" s="52" t="s">
        <v>191</v>
      </c>
      <c r="D38" s="52" t="s">
        <v>17</v>
      </c>
      <c r="E38" s="52" t="s">
        <v>24</v>
      </c>
      <c r="F38" s="52" t="s">
        <v>21</v>
      </c>
      <c r="G38" s="55" t="s">
        <v>1919</v>
      </c>
      <c r="H38" s="55" t="s">
        <v>2024</v>
      </c>
      <c r="I38" s="55" t="s">
        <v>834</v>
      </c>
      <c r="J38" s="55" t="s">
        <v>2093</v>
      </c>
      <c r="K38" s="87" t="s">
        <v>490</v>
      </c>
      <c r="L38" s="88" t="s">
        <v>2094</v>
      </c>
      <c r="M38" s="56"/>
    </row>
    <row r="39" spans="1:13" x14ac:dyDescent="0.25">
      <c r="A39" s="51">
        <v>36</v>
      </c>
      <c r="B39" s="51" t="s">
        <v>790</v>
      </c>
      <c r="C39" s="52" t="s">
        <v>162</v>
      </c>
      <c r="D39" s="52" t="s">
        <v>20</v>
      </c>
      <c r="E39" s="52" t="s">
        <v>163</v>
      </c>
      <c r="F39" s="52" t="s">
        <v>105</v>
      </c>
      <c r="G39" s="55" t="s">
        <v>2149</v>
      </c>
      <c r="H39" s="55" t="s">
        <v>2150</v>
      </c>
      <c r="I39" s="55" t="s">
        <v>2151</v>
      </c>
      <c r="J39" s="55" t="s">
        <v>2152</v>
      </c>
      <c r="K39" s="87" t="s">
        <v>534</v>
      </c>
      <c r="L39" s="88" t="s">
        <v>2153</v>
      </c>
      <c r="M39" s="76"/>
    </row>
    <row r="40" spans="1:13" x14ac:dyDescent="0.25">
      <c r="A40" s="51">
        <v>37</v>
      </c>
      <c r="B40" s="51" t="s">
        <v>564</v>
      </c>
      <c r="C40" s="52" t="s">
        <v>59</v>
      </c>
      <c r="D40" s="52" t="s">
        <v>17</v>
      </c>
      <c r="E40" s="52" t="s">
        <v>60</v>
      </c>
      <c r="F40" s="52" t="s">
        <v>15</v>
      </c>
      <c r="G40" s="51" t="s">
        <v>1986</v>
      </c>
      <c r="H40" s="51" t="s">
        <v>2006</v>
      </c>
      <c r="I40" s="51" t="s">
        <v>2007</v>
      </c>
      <c r="J40" s="51" t="s">
        <v>2008</v>
      </c>
      <c r="K40" s="87" t="s">
        <v>913</v>
      </c>
      <c r="L40" s="88" t="s">
        <v>2009</v>
      </c>
    </row>
    <row r="41" spans="1:13" x14ac:dyDescent="0.25">
      <c r="A41" s="51">
        <v>38</v>
      </c>
      <c r="B41" s="51" t="s">
        <v>433</v>
      </c>
      <c r="C41" s="52" t="s">
        <v>271</v>
      </c>
      <c r="D41" s="52" t="s">
        <v>17</v>
      </c>
      <c r="E41" s="52" t="s">
        <v>272</v>
      </c>
      <c r="F41" s="52" t="s">
        <v>273</v>
      </c>
      <c r="G41" s="51" t="s">
        <v>1889</v>
      </c>
      <c r="H41" s="51" t="s">
        <v>1890</v>
      </c>
      <c r="I41" s="51" t="s">
        <v>1891</v>
      </c>
      <c r="J41" s="51" t="s">
        <v>1892</v>
      </c>
      <c r="K41" s="53" t="s">
        <v>490</v>
      </c>
      <c r="L41" s="54" t="s">
        <v>1893</v>
      </c>
      <c r="M41" s="76"/>
    </row>
    <row r="42" spans="1:13" x14ac:dyDescent="0.25">
      <c r="A42" s="51">
        <v>39</v>
      </c>
      <c r="B42" s="51" t="s">
        <v>910</v>
      </c>
      <c r="C42" s="52" t="s">
        <v>277</v>
      </c>
      <c r="D42" s="52" t="s">
        <v>17</v>
      </c>
      <c r="E42" s="52" t="s">
        <v>278</v>
      </c>
      <c r="F42" s="52" t="s">
        <v>11</v>
      </c>
      <c r="G42" s="51" t="s">
        <v>837</v>
      </c>
      <c r="H42" s="51" t="s">
        <v>2221</v>
      </c>
      <c r="I42" s="53" t="s">
        <v>2222</v>
      </c>
      <c r="J42" s="53" t="s">
        <v>2222</v>
      </c>
      <c r="K42" s="87" t="s">
        <v>497</v>
      </c>
      <c r="L42" s="88" t="s">
        <v>2223</v>
      </c>
      <c r="M42" s="76"/>
    </row>
    <row r="43" spans="1:13" x14ac:dyDescent="0.25">
      <c r="A43" s="51">
        <v>40</v>
      </c>
      <c r="B43" s="51" t="s">
        <v>1734</v>
      </c>
      <c r="C43" s="52" t="s">
        <v>91</v>
      </c>
      <c r="D43" s="52" t="s">
        <v>17</v>
      </c>
      <c r="E43" s="52" t="s">
        <v>92</v>
      </c>
      <c r="F43" s="52" t="s">
        <v>15</v>
      </c>
      <c r="G43" s="51" t="s">
        <v>2154</v>
      </c>
      <c r="H43" s="51" t="s">
        <v>761</v>
      </c>
      <c r="I43" s="51" t="s">
        <v>2097</v>
      </c>
      <c r="J43" s="51" t="s">
        <v>2155</v>
      </c>
      <c r="K43" s="87" t="s">
        <v>1491</v>
      </c>
      <c r="L43" s="88" t="s">
        <v>2156</v>
      </c>
      <c r="M43" s="76"/>
    </row>
    <row r="44" spans="1:13" x14ac:dyDescent="0.25">
      <c r="A44" s="51">
        <v>41</v>
      </c>
      <c r="B44" s="51" t="s">
        <v>438</v>
      </c>
      <c r="C44" s="52" t="s">
        <v>190</v>
      </c>
      <c r="D44" s="52" t="s">
        <v>17</v>
      </c>
      <c r="E44" s="52" t="s">
        <v>395</v>
      </c>
      <c r="F44" s="52" t="s">
        <v>15</v>
      </c>
      <c r="G44" s="55" t="s">
        <v>1894</v>
      </c>
      <c r="H44" s="55" t="s">
        <v>1895</v>
      </c>
      <c r="I44" s="55" t="s">
        <v>1896</v>
      </c>
      <c r="J44" s="55" t="s">
        <v>1897</v>
      </c>
      <c r="K44" s="53" t="s">
        <v>497</v>
      </c>
      <c r="L44" s="54" t="s">
        <v>1898</v>
      </c>
      <c r="M44" s="76"/>
    </row>
    <row r="45" spans="1:13" x14ac:dyDescent="0.25">
      <c r="A45" s="51">
        <v>42</v>
      </c>
      <c r="B45" s="51" t="s">
        <v>707</v>
      </c>
      <c r="C45" s="52" t="s">
        <v>125</v>
      </c>
      <c r="D45" s="52" t="s">
        <v>17</v>
      </c>
      <c r="E45" s="52" t="s">
        <v>126</v>
      </c>
      <c r="F45" s="52" t="s">
        <v>15</v>
      </c>
      <c r="G45" s="51" t="s">
        <v>2095</v>
      </c>
      <c r="H45" s="51" t="s">
        <v>2096</v>
      </c>
      <c r="I45" s="51" t="s">
        <v>2097</v>
      </c>
      <c r="J45" s="51" t="s">
        <v>2098</v>
      </c>
      <c r="K45" s="87" t="s">
        <v>913</v>
      </c>
      <c r="L45" s="88" t="s">
        <v>2099</v>
      </c>
      <c r="M45" s="56"/>
    </row>
    <row r="46" spans="1:13" x14ac:dyDescent="0.25">
      <c r="A46" s="51">
        <v>43</v>
      </c>
      <c r="B46" s="51" t="s">
        <v>697</v>
      </c>
      <c r="C46" s="52" t="s">
        <v>47</v>
      </c>
      <c r="D46" s="52" t="s">
        <v>17</v>
      </c>
      <c r="E46" s="52" t="s">
        <v>24</v>
      </c>
      <c r="F46" s="52" t="s">
        <v>15</v>
      </c>
      <c r="G46" s="55" t="s">
        <v>2100</v>
      </c>
      <c r="H46" s="55" t="s">
        <v>2101</v>
      </c>
      <c r="I46" s="55" t="s">
        <v>1891</v>
      </c>
      <c r="J46" s="55" t="s">
        <v>2102</v>
      </c>
      <c r="K46" s="87" t="s">
        <v>497</v>
      </c>
      <c r="L46" s="88" t="s">
        <v>2103</v>
      </c>
      <c r="M46" s="56"/>
    </row>
    <row r="47" spans="1:13" x14ac:dyDescent="0.25">
      <c r="A47" s="51">
        <v>44</v>
      </c>
      <c r="B47" s="51" t="s">
        <v>598</v>
      </c>
      <c r="C47" s="52" t="s">
        <v>16</v>
      </c>
      <c r="D47" s="52" t="s">
        <v>17</v>
      </c>
      <c r="E47" s="52" t="s">
        <v>18</v>
      </c>
      <c r="F47" s="52" t="s">
        <v>15</v>
      </c>
      <c r="G47" s="55" t="s">
        <v>2010</v>
      </c>
      <c r="H47" s="55" t="s">
        <v>520</v>
      </c>
      <c r="I47" s="55" t="s">
        <v>2011</v>
      </c>
      <c r="J47" s="55" t="s">
        <v>2012</v>
      </c>
      <c r="K47" s="87" t="s">
        <v>427</v>
      </c>
      <c r="L47" s="88" t="s">
        <v>2013</v>
      </c>
    </row>
    <row r="48" spans="1:13" x14ac:dyDescent="0.25">
      <c r="A48" s="51">
        <v>45</v>
      </c>
      <c r="B48" s="51" t="s">
        <v>444</v>
      </c>
      <c r="C48" s="52" t="s">
        <v>267</v>
      </c>
      <c r="D48" s="52" t="s">
        <v>17</v>
      </c>
      <c r="E48" s="52" t="s">
        <v>236</v>
      </c>
      <c r="F48" s="52" t="s">
        <v>15</v>
      </c>
      <c r="G48" s="51" t="s">
        <v>1899</v>
      </c>
      <c r="H48" s="51" t="s">
        <v>1172</v>
      </c>
      <c r="I48" s="51" t="s">
        <v>1900</v>
      </c>
      <c r="J48" s="51" t="s">
        <v>1901</v>
      </c>
      <c r="K48" s="53" t="s">
        <v>913</v>
      </c>
      <c r="L48" s="54" t="s">
        <v>1902</v>
      </c>
      <c r="M48" s="76"/>
    </row>
    <row r="49" spans="1:13" x14ac:dyDescent="0.25">
      <c r="A49" s="51">
        <v>46</v>
      </c>
      <c r="B49" s="51" t="s">
        <v>727</v>
      </c>
      <c r="C49" s="52" t="s">
        <v>322</v>
      </c>
      <c r="D49" s="52" t="s">
        <v>17</v>
      </c>
      <c r="E49" s="52" t="s">
        <v>58</v>
      </c>
      <c r="F49" s="52" t="s">
        <v>323</v>
      </c>
      <c r="G49" s="51" t="s">
        <v>2104</v>
      </c>
      <c r="H49" s="51" t="s">
        <v>1919</v>
      </c>
      <c r="I49" s="51" t="s">
        <v>848</v>
      </c>
      <c r="J49" s="51" t="s">
        <v>2105</v>
      </c>
      <c r="K49" s="87" t="s">
        <v>427</v>
      </c>
      <c r="L49" s="88" t="s">
        <v>2106</v>
      </c>
      <c r="M49" s="56"/>
    </row>
    <row r="50" spans="1:13" x14ac:dyDescent="0.25">
      <c r="A50" s="51">
        <v>47</v>
      </c>
      <c r="B50" s="51" t="s">
        <v>919</v>
      </c>
      <c r="C50" s="52" t="s">
        <v>76</v>
      </c>
      <c r="D50" s="52" t="s">
        <v>17</v>
      </c>
      <c r="E50" s="52" t="s">
        <v>77</v>
      </c>
      <c r="F50" s="52" t="s">
        <v>275</v>
      </c>
      <c r="G50" s="55" t="s">
        <v>607</v>
      </c>
      <c r="H50" s="55" t="s">
        <v>2224</v>
      </c>
      <c r="I50" s="55" t="s">
        <v>2225</v>
      </c>
      <c r="J50" s="55" t="s">
        <v>2226</v>
      </c>
      <c r="K50" s="87" t="s">
        <v>490</v>
      </c>
      <c r="L50" s="88" t="s">
        <v>2227</v>
      </c>
      <c r="M50" s="76"/>
    </row>
    <row r="51" spans="1:13" x14ac:dyDescent="0.25">
      <c r="A51" s="51">
        <v>48</v>
      </c>
      <c r="B51" s="51" t="s">
        <v>474</v>
      </c>
      <c r="C51" s="52" t="s">
        <v>1070</v>
      </c>
      <c r="D51" s="52" t="s">
        <v>17</v>
      </c>
      <c r="E51" s="52" t="s">
        <v>240</v>
      </c>
      <c r="F51" s="52" t="s">
        <v>7</v>
      </c>
      <c r="G51" s="55" t="s">
        <v>1903</v>
      </c>
      <c r="H51" s="55" t="s">
        <v>1904</v>
      </c>
      <c r="I51" s="55" t="s">
        <v>1905</v>
      </c>
      <c r="J51" s="55" t="s">
        <v>1906</v>
      </c>
      <c r="K51" s="53" t="s">
        <v>427</v>
      </c>
      <c r="L51" s="54" t="s">
        <v>1907</v>
      </c>
      <c r="M51" s="76"/>
    </row>
    <row r="52" spans="1:13" x14ac:dyDescent="0.25">
      <c r="A52" s="51">
        <v>49</v>
      </c>
      <c r="B52" s="51" t="s">
        <v>536</v>
      </c>
      <c r="C52" s="52" t="s">
        <v>241</v>
      </c>
      <c r="D52" s="52" t="s">
        <v>17</v>
      </c>
      <c r="E52" s="52" t="s">
        <v>110</v>
      </c>
      <c r="F52" s="52" t="s">
        <v>15</v>
      </c>
      <c r="G52" s="51" t="s">
        <v>1908</v>
      </c>
      <c r="H52" s="51" t="s">
        <v>1347</v>
      </c>
      <c r="I52" s="51" t="s">
        <v>1909</v>
      </c>
      <c r="J52" s="51" t="s">
        <v>1910</v>
      </c>
      <c r="K52" s="53" t="s">
        <v>913</v>
      </c>
      <c r="L52" s="54" t="s">
        <v>1911</v>
      </c>
      <c r="M52" s="76"/>
    </row>
    <row r="53" spans="1:13" x14ac:dyDescent="0.25">
      <c r="A53" s="51">
        <v>50</v>
      </c>
      <c r="B53" s="51" t="s">
        <v>712</v>
      </c>
      <c r="C53" s="52" t="s">
        <v>245</v>
      </c>
      <c r="D53" s="52" t="s">
        <v>17</v>
      </c>
      <c r="E53" s="52" t="s">
        <v>246</v>
      </c>
      <c r="F53" s="52" t="s">
        <v>200</v>
      </c>
      <c r="G53" s="55" t="s">
        <v>2107</v>
      </c>
      <c r="H53" s="55" t="s">
        <v>2108</v>
      </c>
      <c r="I53" s="55" t="s">
        <v>2098</v>
      </c>
      <c r="J53" s="55" t="s">
        <v>2109</v>
      </c>
      <c r="K53" s="87" t="s">
        <v>427</v>
      </c>
      <c r="L53" s="88" t="s">
        <v>2110</v>
      </c>
      <c r="M53" s="56"/>
    </row>
    <row r="54" spans="1:13" x14ac:dyDescent="0.25">
      <c r="A54" s="51">
        <v>51</v>
      </c>
      <c r="B54" s="51" t="s">
        <v>1380</v>
      </c>
      <c r="C54" s="52" t="s">
        <v>1089</v>
      </c>
      <c r="D54" s="52" t="s">
        <v>17</v>
      </c>
      <c r="E54" s="52" t="s">
        <v>141</v>
      </c>
      <c r="F54" s="52" t="s">
        <v>1090</v>
      </c>
      <c r="G54" s="55" t="s">
        <v>2157</v>
      </c>
      <c r="H54" s="55" t="s">
        <v>2155</v>
      </c>
      <c r="I54" s="55" t="s">
        <v>2158</v>
      </c>
      <c r="J54" s="55" t="s">
        <v>2159</v>
      </c>
      <c r="K54" s="87" t="s">
        <v>740</v>
      </c>
      <c r="L54" s="88" t="s">
        <v>2160</v>
      </c>
      <c r="M54" s="76"/>
    </row>
    <row r="55" spans="1:13" x14ac:dyDescent="0.25">
      <c r="A55" s="51">
        <v>52</v>
      </c>
      <c r="B55" s="51" t="s">
        <v>511</v>
      </c>
      <c r="C55" s="52" t="s">
        <v>401</v>
      </c>
      <c r="D55" s="52" t="s">
        <v>100</v>
      </c>
      <c r="E55" s="52" t="s">
        <v>402</v>
      </c>
      <c r="F55" s="52" t="s">
        <v>286</v>
      </c>
      <c r="G55" s="55" t="s">
        <v>1912</v>
      </c>
      <c r="H55" s="55" t="s">
        <v>1913</v>
      </c>
      <c r="I55" s="55" t="s">
        <v>1914</v>
      </c>
      <c r="J55" s="55" t="s">
        <v>1915</v>
      </c>
      <c r="K55" s="53" t="s">
        <v>534</v>
      </c>
      <c r="L55" s="54" t="s">
        <v>1916</v>
      </c>
      <c r="M55" s="76"/>
    </row>
    <row r="56" spans="1:13" x14ac:dyDescent="0.25">
      <c r="A56" s="51">
        <v>53</v>
      </c>
      <c r="B56" s="51" t="s">
        <v>558</v>
      </c>
      <c r="C56" s="52" t="s">
        <v>228</v>
      </c>
      <c r="D56" s="52" t="s">
        <v>17</v>
      </c>
      <c r="E56" s="52" t="s">
        <v>229</v>
      </c>
      <c r="F56" s="52" t="s">
        <v>29</v>
      </c>
      <c r="G56" s="51" t="s">
        <v>2014</v>
      </c>
      <c r="H56" s="51" t="s">
        <v>2015</v>
      </c>
      <c r="I56" s="51" t="s">
        <v>2016</v>
      </c>
      <c r="J56" s="51" t="s">
        <v>1992</v>
      </c>
      <c r="K56" s="87" t="s">
        <v>740</v>
      </c>
      <c r="L56" s="88" t="s">
        <v>2017</v>
      </c>
    </row>
    <row r="57" spans="1:13" x14ac:dyDescent="0.25">
      <c r="A57" s="51">
        <v>54</v>
      </c>
      <c r="B57" s="51" t="s">
        <v>805</v>
      </c>
      <c r="C57" s="52" t="s">
        <v>259</v>
      </c>
      <c r="D57" s="52" t="s">
        <v>17</v>
      </c>
      <c r="E57" s="52" t="s">
        <v>260</v>
      </c>
      <c r="F57" s="52" t="s">
        <v>128</v>
      </c>
      <c r="G57" s="51" t="s">
        <v>2161</v>
      </c>
      <c r="H57" s="51" t="s">
        <v>2097</v>
      </c>
      <c r="I57" s="51" t="s">
        <v>1997</v>
      </c>
      <c r="J57" s="51" t="s">
        <v>2162</v>
      </c>
      <c r="K57" s="87" t="s">
        <v>1491</v>
      </c>
      <c r="L57" s="88" t="s">
        <v>2163</v>
      </c>
    </row>
    <row r="58" spans="1:13" x14ac:dyDescent="0.25">
      <c r="A58" s="51">
        <v>55</v>
      </c>
      <c r="B58" s="51" t="s">
        <v>1319</v>
      </c>
      <c r="C58" s="52" t="s">
        <v>111</v>
      </c>
      <c r="D58" s="52" t="s">
        <v>87</v>
      </c>
      <c r="E58" s="52" t="s">
        <v>80</v>
      </c>
      <c r="F58" s="52" t="s">
        <v>15</v>
      </c>
      <c r="G58" s="51" t="s">
        <v>2111</v>
      </c>
      <c r="H58" s="51" t="s">
        <v>2112</v>
      </c>
      <c r="I58" s="51" t="s">
        <v>2113</v>
      </c>
      <c r="J58" s="51" t="s">
        <v>2114</v>
      </c>
      <c r="K58" s="87" t="s">
        <v>427</v>
      </c>
      <c r="L58" s="88" t="s">
        <v>2115</v>
      </c>
      <c r="M58" s="56"/>
    </row>
    <row r="59" spans="1:13" x14ac:dyDescent="0.25">
      <c r="A59" s="51">
        <v>56</v>
      </c>
      <c r="B59" s="51" t="s">
        <v>1917</v>
      </c>
      <c r="C59" s="52" t="s">
        <v>265</v>
      </c>
      <c r="D59" s="52" t="s">
        <v>17</v>
      </c>
      <c r="E59" s="52" t="s">
        <v>1873</v>
      </c>
      <c r="F59" s="52" t="s">
        <v>218</v>
      </c>
      <c r="G59" s="51" t="s">
        <v>1918</v>
      </c>
      <c r="H59" s="51" t="s">
        <v>1632</v>
      </c>
      <c r="I59" s="51" t="s">
        <v>1919</v>
      </c>
      <c r="J59" s="51" t="s">
        <v>1920</v>
      </c>
      <c r="K59" s="53" t="s">
        <v>427</v>
      </c>
      <c r="L59" s="54" t="s">
        <v>1921</v>
      </c>
      <c r="M59" s="76"/>
    </row>
    <row r="60" spans="1:13" x14ac:dyDescent="0.25">
      <c r="A60" s="51">
        <v>57</v>
      </c>
      <c r="B60" s="51" t="s">
        <v>609</v>
      </c>
      <c r="C60" s="52" t="s">
        <v>134</v>
      </c>
      <c r="D60" s="52" t="s">
        <v>17</v>
      </c>
      <c r="E60" s="52" t="s">
        <v>96</v>
      </c>
      <c r="F60" s="52" t="s">
        <v>135</v>
      </c>
      <c r="G60" s="55" t="s">
        <v>2014</v>
      </c>
      <c r="H60" s="55" t="s">
        <v>2018</v>
      </c>
      <c r="I60" s="55" t="s">
        <v>2019</v>
      </c>
      <c r="J60" s="55" t="s">
        <v>2020</v>
      </c>
      <c r="K60" s="87" t="s">
        <v>490</v>
      </c>
      <c r="L60" s="88" t="s">
        <v>2021</v>
      </c>
    </row>
    <row r="61" spans="1:13" x14ac:dyDescent="0.25">
      <c r="A61" s="51">
        <v>58</v>
      </c>
      <c r="B61" s="51" t="s">
        <v>1163</v>
      </c>
      <c r="C61" s="52" t="s">
        <v>1105</v>
      </c>
      <c r="D61" s="52" t="s">
        <v>17</v>
      </c>
      <c r="E61" s="52" t="s">
        <v>151</v>
      </c>
      <c r="F61" s="52" t="s">
        <v>128</v>
      </c>
      <c r="G61" s="55" t="s">
        <v>1922</v>
      </c>
      <c r="H61" s="55" t="s">
        <v>1923</v>
      </c>
      <c r="I61" s="55" t="s">
        <v>1924</v>
      </c>
      <c r="J61" s="55" t="s">
        <v>1925</v>
      </c>
      <c r="K61" s="53" t="s">
        <v>427</v>
      </c>
      <c r="L61" s="54" t="s">
        <v>1926</v>
      </c>
      <c r="M61" s="76"/>
    </row>
    <row r="62" spans="1:13" x14ac:dyDescent="0.25">
      <c r="A62" s="51">
        <v>59</v>
      </c>
      <c r="B62" s="51" t="s">
        <v>485</v>
      </c>
      <c r="C62" s="52" t="s">
        <v>88</v>
      </c>
      <c r="D62" s="52" t="s">
        <v>17</v>
      </c>
      <c r="E62" s="52" t="s">
        <v>89</v>
      </c>
      <c r="F62" s="52" t="s">
        <v>90</v>
      </c>
      <c r="G62" s="51" t="s">
        <v>1927</v>
      </c>
      <c r="H62" s="51" t="s">
        <v>1919</v>
      </c>
      <c r="I62" s="51" t="s">
        <v>1928</v>
      </c>
      <c r="J62" s="51" t="s">
        <v>1929</v>
      </c>
      <c r="K62" s="53" t="s">
        <v>427</v>
      </c>
      <c r="L62" s="54" t="s">
        <v>1930</v>
      </c>
      <c r="M62" s="76"/>
    </row>
    <row r="63" spans="1:13" x14ac:dyDescent="0.25">
      <c r="A63" s="51">
        <v>60</v>
      </c>
      <c r="B63" s="51" t="s">
        <v>825</v>
      </c>
      <c r="C63" s="52" t="s">
        <v>281</v>
      </c>
      <c r="D63" s="52" t="s">
        <v>17</v>
      </c>
      <c r="E63" s="52" t="s">
        <v>26</v>
      </c>
      <c r="F63" s="52" t="s">
        <v>128</v>
      </c>
      <c r="G63" s="55" t="s">
        <v>2164</v>
      </c>
      <c r="H63" s="55" t="s">
        <v>2165</v>
      </c>
      <c r="I63" s="55" t="s">
        <v>2114</v>
      </c>
      <c r="J63" s="55" t="s">
        <v>2166</v>
      </c>
      <c r="K63" s="87" t="s">
        <v>427</v>
      </c>
      <c r="L63" s="88" t="s">
        <v>2167</v>
      </c>
    </row>
    <row r="64" spans="1:13" x14ac:dyDescent="0.25">
      <c r="A64" s="51">
        <v>61</v>
      </c>
      <c r="B64" s="51" t="s">
        <v>1716</v>
      </c>
      <c r="C64" s="52" t="s">
        <v>1884</v>
      </c>
      <c r="D64" s="52" t="s">
        <v>20</v>
      </c>
      <c r="E64" s="52" t="s">
        <v>92</v>
      </c>
      <c r="F64" s="52" t="s">
        <v>128</v>
      </c>
      <c r="G64" s="51" t="s">
        <v>2168</v>
      </c>
      <c r="H64" s="51" t="s">
        <v>2169</v>
      </c>
      <c r="I64" s="51" t="s">
        <v>2166</v>
      </c>
      <c r="J64" s="51" t="s">
        <v>2170</v>
      </c>
      <c r="K64" s="87" t="s">
        <v>490</v>
      </c>
      <c r="L64" s="88" t="s">
        <v>2171</v>
      </c>
    </row>
    <row r="65" spans="1:13" x14ac:dyDescent="0.25">
      <c r="A65" s="51">
        <v>62</v>
      </c>
      <c r="B65" s="51" t="s">
        <v>1751</v>
      </c>
      <c r="C65" s="52" t="s">
        <v>164</v>
      </c>
      <c r="D65" s="52" t="s">
        <v>17</v>
      </c>
      <c r="E65" s="52" t="s">
        <v>35</v>
      </c>
      <c r="F65" s="52" t="s">
        <v>165</v>
      </c>
      <c r="G65" s="55" t="s">
        <v>2172</v>
      </c>
      <c r="H65" s="55" t="s">
        <v>2173</v>
      </c>
      <c r="I65" s="55" t="s">
        <v>2174</v>
      </c>
      <c r="J65" s="53" t="s">
        <v>2125</v>
      </c>
      <c r="K65" s="87" t="s">
        <v>490</v>
      </c>
      <c r="L65" s="88" t="s">
        <v>2175</v>
      </c>
    </row>
    <row r="66" spans="1:13" x14ac:dyDescent="0.25">
      <c r="A66" s="51">
        <v>63</v>
      </c>
      <c r="B66" s="51" t="s">
        <v>1160</v>
      </c>
      <c r="C66" s="52" t="s">
        <v>1080</v>
      </c>
      <c r="D66" s="52" t="s">
        <v>17</v>
      </c>
      <c r="E66" s="52" t="s">
        <v>1081</v>
      </c>
      <c r="F66" s="52" t="s">
        <v>1082</v>
      </c>
      <c r="G66" s="55" t="s">
        <v>1931</v>
      </c>
      <c r="H66" s="55" t="s">
        <v>1932</v>
      </c>
      <c r="I66" s="55" t="s">
        <v>1933</v>
      </c>
      <c r="J66" s="55" t="s">
        <v>1934</v>
      </c>
      <c r="K66" s="53" t="s">
        <v>490</v>
      </c>
      <c r="L66" s="54" t="s">
        <v>1935</v>
      </c>
      <c r="M66" s="76"/>
    </row>
    <row r="67" spans="1:13" x14ac:dyDescent="0.25">
      <c r="A67" s="51">
        <v>64</v>
      </c>
      <c r="B67" s="51" t="s">
        <v>2203</v>
      </c>
      <c r="C67" s="52" t="s">
        <v>1885</v>
      </c>
      <c r="D67" s="52" t="s">
        <v>17</v>
      </c>
      <c r="E67" s="52" t="s">
        <v>1886</v>
      </c>
      <c r="F67" s="52" t="s">
        <v>301</v>
      </c>
      <c r="G67" s="55" t="s">
        <v>2204</v>
      </c>
      <c r="H67" s="55" t="s">
        <v>2205</v>
      </c>
      <c r="I67" s="53" t="s">
        <v>2206</v>
      </c>
      <c r="J67" s="53" t="s">
        <v>2207</v>
      </c>
      <c r="K67" s="87" t="s">
        <v>427</v>
      </c>
      <c r="L67" s="88" t="s">
        <v>2208</v>
      </c>
      <c r="M67" s="76"/>
    </row>
    <row r="68" spans="1:13" x14ac:dyDescent="0.25">
      <c r="A68" s="51">
        <v>65</v>
      </c>
      <c r="B68" s="51" t="s">
        <v>517</v>
      </c>
      <c r="C68" s="52" t="s">
        <v>348</v>
      </c>
      <c r="D68" s="52" t="s">
        <v>17</v>
      </c>
      <c r="E68" s="52" t="s">
        <v>110</v>
      </c>
      <c r="F68" s="52" t="s">
        <v>15</v>
      </c>
      <c r="G68" s="51" t="s">
        <v>1936</v>
      </c>
      <c r="H68" s="51" t="s">
        <v>1937</v>
      </c>
      <c r="I68" s="51" t="s">
        <v>1938</v>
      </c>
      <c r="J68" s="51" t="s">
        <v>1939</v>
      </c>
      <c r="K68" s="53" t="s">
        <v>1158</v>
      </c>
      <c r="L68" s="54" t="s">
        <v>1940</v>
      </c>
    </row>
    <row r="69" spans="1:13" x14ac:dyDescent="0.25">
      <c r="A69" s="51">
        <v>66</v>
      </c>
      <c r="B69" s="51" t="s">
        <v>620</v>
      </c>
      <c r="C69" s="52" t="s">
        <v>295</v>
      </c>
      <c r="D69" s="52" t="s">
        <v>17</v>
      </c>
      <c r="E69" s="52" t="s">
        <v>296</v>
      </c>
      <c r="F69" s="52" t="s">
        <v>297</v>
      </c>
      <c r="G69" s="51" t="s">
        <v>2022</v>
      </c>
      <c r="H69" s="51" t="s">
        <v>2023</v>
      </c>
      <c r="I69" s="51" t="s">
        <v>634</v>
      </c>
      <c r="J69" s="51" t="s">
        <v>2024</v>
      </c>
      <c r="K69" s="87" t="s">
        <v>427</v>
      </c>
      <c r="L69" s="88" t="s">
        <v>2025</v>
      </c>
    </row>
    <row r="70" spans="1:13" x14ac:dyDescent="0.25">
      <c r="A70" s="51">
        <v>67</v>
      </c>
      <c r="B70" s="51" t="s">
        <v>2116</v>
      </c>
      <c r="C70" s="52" t="s">
        <v>1867</v>
      </c>
      <c r="D70" s="52" t="s">
        <v>17</v>
      </c>
      <c r="E70" s="52" t="s">
        <v>24</v>
      </c>
      <c r="F70" s="52" t="s">
        <v>1868</v>
      </c>
      <c r="G70" s="55" t="s">
        <v>2117</v>
      </c>
      <c r="H70" s="55" t="s">
        <v>2118</v>
      </c>
      <c r="I70" s="55" t="s">
        <v>2119</v>
      </c>
      <c r="J70" s="55" t="s">
        <v>2120</v>
      </c>
      <c r="K70" s="87" t="s">
        <v>427</v>
      </c>
      <c r="L70" s="88" t="s">
        <v>2121</v>
      </c>
      <c r="M70" s="56"/>
    </row>
    <row r="71" spans="1:13" x14ac:dyDescent="0.25">
      <c r="A71" s="51">
        <v>68</v>
      </c>
      <c r="B71" s="51" t="s">
        <v>2176</v>
      </c>
      <c r="C71" s="52" t="s">
        <v>1880</v>
      </c>
      <c r="D71" s="52" t="s">
        <v>17</v>
      </c>
      <c r="E71" s="52" t="s">
        <v>1881</v>
      </c>
      <c r="F71" s="52" t="s">
        <v>132</v>
      </c>
      <c r="G71" s="51" t="s">
        <v>2177</v>
      </c>
      <c r="H71" s="51" t="s">
        <v>2123</v>
      </c>
      <c r="I71" s="51" t="s">
        <v>1909</v>
      </c>
      <c r="J71" s="53" t="s">
        <v>2125</v>
      </c>
      <c r="K71" s="87" t="s">
        <v>497</v>
      </c>
      <c r="L71" s="88" t="s">
        <v>2178</v>
      </c>
    </row>
    <row r="72" spans="1:13" x14ac:dyDescent="0.25">
      <c r="A72" s="51">
        <v>69</v>
      </c>
      <c r="B72" s="51" t="s">
        <v>2026</v>
      </c>
      <c r="C72" s="52" t="s">
        <v>1874</v>
      </c>
      <c r="D72" s="52" t="s">
        <v>17</v>
      </c>
      <c r="E72" s="52" t="s">
        <v>1865</v>
      </c>
      <c r="F72" s="52" t="s">
        <v>39</v>
      </c>
      <c r="G72" s="55" t="s">
        <v>2027</v>
      </c>
      <c r="H72" s="55" t="s">
        <v>2028</v>
      </c>
      <c r="I72" s="55" t="s">
        <v>2029</v>
      </c>
      <c r="J72" s="55" t="s">
        <v>2030</v>
      </c>
      <c r="K72" s="87" t="s">
        <v>427</v>
      </c>
      <c r="L72" s="88" t="s">
        <v>2031</v>
      </c>
    </row>
    <row r="73" spans="1:13" x14ac:dyDescent="0.25">
      <c r="A73" s="51">
        <v>70</v>
      </c>
      <c r="B73" s="51" t="s">
        <v>2122</v>
      </c>
      <c r="C73" s="52" t="s">
        <v>1875</v>
      </c>
      <c r="D73" s="52" t="s">
        <v>17</v>
      </c>
      <c r="E73" s="52" t="s">
        <v>243</v>
      </c>
      <c r="F73" s="52" t="s">
        <v>289</v>
      </c>
      <c r="G73" s="51" t="s">
        <v>2039</v>
      </c>
      <c r="H73" s="51" t="s">
        <v>2123</v>
      </c>
      <c r="I73" s="53" t="s">
        <v>2124</v>
      </c>
      <c r="J73" s="53" t="s">
        <v>2125</v>
      </c>
      <c r="K73" s="87" t="s">
        <v>427</v>
      </c>
      <c r="L73" s="88" t="s">
        <v>2126</v>
      </c>
      <c r="M73" s="56"/>
    </row>
    <row r="74" spans="1:13" x14ac:dyDescent="0.25">
      <c r="A74" s="51">
        <v>71</v>
      </c>
      <c r="B74" s="51" t="s">
        <v>1372</v>
      </c>
      <c r="C74" s="52" t="s">
        <v>261</v>
      </c>
      <c r="D74" s="52" t="s">
        <v>17</v>
      </c>
      <c r="E74" s="52" t="s">
        <v>35</v>
      </c>
      <c r="F74" s="52" t="s">
        <v>128</v>
      </c>
      <c r="G74" s="53" t="s">
        <v>2179</v>
      </c>
      <c r="H74" s="53" t="s">
        <v>2180</v>
      </c>
      <c r="I74" s="53" t="s">
        <v>2181</v>
      </c>
      <c r="J74" s="53" t="s">
        <v>2125</v>
      </c>
      <c r="K74" s="87" t="s">
        <v>427</v>
      </c>
      <c r="L74" s="88" t="s">
        <v>2182</v>
      </c>
    </row>
    <row r="75" spans="1:13" x14ac:dyDescent="0.25">
      <c r="A75" s="51">
        <v>72</v>
      </c>
      <c r="B75" s="51" t="s">
        <v>902</v>
      </c>
      <c r="C75" s="52" t="s">
        <v>142</v>
      </c>
      <c r="D75" s="52" t="s">
        <v>17</v>
      </c>
      <c r="E75" s="52" t="s">
        <v>143</v>
      </c>
      <c r="F75" s="52" t="s">
        <v>144</v>
      </c>
      <c r="G75" s="51" t="s">
        <v>2209</v>
      </c>
      <c r="H75" s="51" t="s">
        <v>2210</v>
      </c>
      <c r="I75" s="51" t="s">
        <v>2211</v>
      </c>
      <c r="J75" s="51" t="s">
        <v>2212</v>
      </c>
      <c r="K75" s="87" t="s">
        <v>497</v>
      </c>
      <c r="L75" s="88" t="s">
        <v>2213</v>
      </c>
      <c r="M75" s="76"/>
    </row>
    <row r="76" spans="1:13" x14ac:dyDescent="0.25">
      <c r="A76" s="51">
        <v>73</v>
      </c>
      <c r="B76" s="51" t="s">
        <v>2183</v>
      </c>
      <c r="C76" s="52" t="s">
        <v>1876</v>
      </c>
      <c r="D76" s="52" t="s">
        <v>17</v>
      </c>
      <c r="E76" s="52" t="s">
        <v>141</v>
      </c>
      <c r="F76" s="52" t="s">
        <v>128</v>
      </c>
      <c r="G76" s="51" t="s">
        <v>2184</v>
      </c>
      <c r="H76" s="51" t="s">
        <v>2086</v>
      </c>
      <c r="I76" s="51" t="s">
        <v>2185</v>
      </c>
      <c r="J76" s="51" t="s">
        <v>2186</v>
      </c>
      <c r="K76" s="87" t="s">
        <v>534</v>
      </c>
      <c r="L76" s="88" t="s">
        <v>2187</v>
      </c>
    </row>
    <row r="77" spans="1:13" x14ac:dyDescent="0.25">
      <c r="A77" s="51">
        <v>74</v>
      </c>
      <c r="B77" s="51" t="s">
        <v>1332</v>
      </c>
      <c r="C77" s="52" t="s">
        <v>145</v>
      </c>
      <c r="D77" s="52" t="s">
        <v>87</v>
      </c>
      <c r="E77" s="52" t="s">
        <v>66</v>
      </c>
      <c r="F77" s="52" t="s">
        <v>146</v>
      </c>
      <c r="G77" s="55" t="s">
        <v>2022</v>
      </c>
      <c r="H77" s="55" t="s">
        <v>2127</v>
      </c>
      <c r="I77" s="55" t="s">
        <v>2128</v>
      </c>
      <c r="J77" s="55" t="s">
        <v>1922</v>
      </c>
      <c r="K77" s="87" t="s">
        <v>490</v>
      </c>
      <c r="L77" s="88" t="s">
        <v>2129</v>
      </c>
      <c r="M77" s="56"/>
    </row>
    <row r="78" spans="1:13" x14ac:dyDescent="0.25">
      <c r="A78" s="51">
        <v>75</v>
      </c>
      <c r="B78" s="51" t="s">
        <v>2032</v>
      </c>
      <c r="C78" s="52" t="s">
        <v>1864</v>
      </c>
      <c r="D78" s="52" t="s">
        <v>17</v>
      </c>
      <c r="E78" s="52" t="s">
        <v>1865</v>
      </c>
      <c r="F78" s="52" t="s">
        <v>1082</v>
      </c>
      <c r="G78" s="51" t="s">
        <v>2033</v>
      </c>
      <c r="H78" s="51" t="s">
        <v>2034</v>
      </c>
      <c r="I78" s="51" t="s">
        <v>2035</v>
      </c>
      <c r="J78" s="51" t="s">
        <v>2036</v>
      </c>
      <c r="K78" s="87" t="s">
        <v>427</v>
      </c>
      <c r="L78" s="88" t="s">
        <v>2037</v>
      </c>
    </row>
    <row r="79" spans="1:13" x14ac:dyDescent="0.25">
      <c r="A79" s="51">
        <v>76</v>
      </c>
      <c r="B79" s="51" t="s">
        <v>1941</v>
      </c>
      <c r="C79" s="52" t="s">
        <v>1882</v>
      </c>
      <c r="D79" s="52" t="s">
        <v>17</v>
      </c>
      <c r="E79" s="52" t="s">
        <v>1883</v>
      </c>
      <c r="F79" s="52" t="s">
        <v>27</v>
      </c>
      <c r="G79" s="55" t="s">
        <v>1942</v>
      </c>
      <c r="H79" s="55" t="s">
        <v>1943</v>
      </c>
      <c r="I79" s="55" t="s">
        <v>1944</v>
      </c>
      <c r="J79" s="55" t="s">
        <v>1945</v>
      </c>
      <c r="K79" s="53" t="s">
        <v>427</v>
      </c>
      <c r="L79" s="54" t="s">
        <v>1946</v>
      </c>
    </row>
    <row r="80" spans="1:13" x14ac:dyDescent="0.25">
      <c r="A80" s="51">
        <v>77</v>
      </c>
      <c r="B80" s="51" t="s">
        <v>1631</v>
      </c>
      <c r="C80" s="52" t="s">
        <v>249</v>
      </c>
      <c r="D80" s="52" t="s">
        <v>17</v>
      </c>
      <c r="E80" s="52" t="s">
        <v>250</v>
      </c>
      <c r="F80" s="52" t="s">
        <v>244</v>
      </c>
      <c r="G80" s="55" t="s">
        <v>2038</v>
      </c>
      <c r="H80" s="55" t="s">
        <v>2039</v>
      </c>
      <c r="I80" s="55" t="s">
        <v>2022</v>
      </c>
      <c r="J80" s="55" t="s">
        <v>2040</v>
      </c>
      <c r="K80" s="87" t="s">
        <v>427</v>
      </c>
      <c r="L80" s="88" t="s">
        <v>2041</v>
      </c>
    </row>
    <row r="81" spans="1:12" x14ac:dyDescent="0.25">
      <c r="A81" s="51">
        <v>78</v>
      </c>
      <c r="B81" s="51" t="s">
        <v>1627</v>
      </c>
      <c r="C81" s="52" t="s">
        <v>1523</v>
      </c>
      <c r="D81" s="52" t="s">
        <v>17</v>
      </c>
      <c r="E81" s="52" t="s">
        <v>18</v>
      </c>
      <c r="F81" s="52" t="s">
        <v>218</v>
      </c>
      <c r="G81" s="51" t="s">
        <v>2042</v>
      </c>
      <c r="H81" s="51" t="s">
        <v>2043</v>
      </c>
      <c r="I81" s="51" t="s">
        <v>532</v>
      </c>
      <c r="J81" s="51" t="s">
        <v>2044</v>
      </c>
      <c r="K81" s="87" t="s">
        <v>490</v>
      </c>
      <c r="L81" s="88" t="s">
        <v>2045</v>
      </c>
    </row>
    <row r="82" spans="1:12" x14ac:dyDescent="0.25">
      <c r="A82" s="51">
        <v>79</v>
      </c>
      <c r="B82" s="51" t="s">
        <v>2046</v>
      </c>
      <c r="C82" s="52" t="s">
        <v>1869</v>
      </c>
      <c r="D82" s="52" t="s">
        <v>17</v>
      </c>
      <c r="E82" s="52" t="s">
        <v>243</v>
      </c>
      <c r="F82" s="52" t="s">
        <v>294</v>
      </c>
      <c r="G82" s="55" t="s">
        <v>2047</v>
      </c>
      <c r="H82" s="55" t="s">
        <v>2048</v>
      </c>
      <c r="I82" s="55" t="s">
        <v>2049</v>
      </c>
      <c r="J82" s="55" t="s">
        <v>2050</v>
      </c>
      <c r="K82" s="87" t="s">
        <v>497</v>
      </c>
      <c r="L82" s="88" t="s">
        <v>2051</v>
      </c>
    </row>
    <row r="83" spans="1:12" x14ac:dyDescent="0.25">
      <c r="A83" s="51">
        <v>80</v>
      </c>
      <c r="B83" s="51" t="s">
        <v>1232</v>
      </c>
      <c r="C83" s="52" t="s">
        <v>1102</v>
      </c>
      <c r="D83" s="52" t="s">
        <v>17</v>
      </c>
      <c r="E83" s="52" t="s">
        <v>1103</v>
      </c>
      <c r="F83" s="52" t="s">
        <v>1104</v>
      </c>
      <c r="G83" s="53" t="s">
        <v>2052</v>
      </c>
      <c r="H83" s="53" t="s">
        <v>2053</v>
      </c>
      <c r="I83" s="53" t="s">
        <v>2054</v>
      </c>
      <c r="J83" s="51" t="s">
        <v>2055</v>
      </c>
      <c r="K83" s="87" t="s">
        <v>427</v>
      </c>
      <c r="L83" s="88" t="s">
        <v>2056</v>
      </c>
    </row>
    <row r="84" spans="1:12" x14ac:dyDescent="0.25">
      <c r="A84" s="51">
        <v>81</v>
      </c>
      <c r="B84" s="51" t="s">
        <v>492</v>
      </c>
      <c r="C84" s="52" t="s">
        <v>120</v>
      </c>
      <c r="D84" s="52" t="s">
        <v>17</v>
      </c>
      <c r="E84" s="52" t="s">
        <v>110</v>
      </c>
      <c r="F84" s="52" t="s">
        <v>39</v>
      </c>
      <c r="G84" s="51" t="s">
        <v>1947</v>
      </c>
      <c r="H84" s="51" t="s">
        <v>1948</v>
      </c>
      <c r="I84" s="51" t="s">
        <v>1949</v>
      </c>
      <c r="J84" s="51" t="s">
        <v>1950</v>
      </c>
      <c r="K84" s="53" t="s">
        <v>1951</v>
      </c>
      <c r="L84" s="54" t="s">
        <v>1952</v>
      </c>
    </row>
    <row r="85" spans="1:12" x14ac:dyDescent="0.25">
      <c r="A85" s="51">
        <v>82</v>
      </c>
      <c r="B85" s="51" t="s">
        <v>1953</v>
      </c>
      <c r="C85" s="52" t="s">
        <v>412</v>
      </c>
      <c r="D85" s="52" t="s">
        <v>17</v>
      </c>
      <c r="E85" s="52" t="s">
        <v>80</v>
      </c>
      <c r="F85" s="52" t="s">
        <v>15</v>
      </c>
      <c r="G85" s="55" t="s">
        <v>1954</v>
      </c>
      <c r="H85" s="55" t="s">
        <v>1955</v>
      </c>
      <c r="I85" s="55" t="s">
        <v>1956</v>
      </c>
      <c r="J85" s="53" t="s">
        <v>1957</v>
      </c>
      <c r="K85" s="53" t="s">
        <v>427</v>
      </c>
      <c r="L85" s="54" t="s">
        <v>1958</v>
      </c>
    </row>
    <row r="86" spans="1:12" x14ac:dyDescent="0.25">
      <c r="A86" s="51">
        <v>83</v>
      </c>
      <c r="B86" s="51" t="s">
        <v>1959</v>
      </c>
      <c r="C86" s="52" t="s">
        <v>1879</v>
      </c>
      <c r="D86" s="52" t="s">
        <v>17</v>
      </c>
      <c r="E86" s="52" t="s">
        <v>110</v>
      </c>
      <c r="F86" s="52" t="s">
        <v>294</v>
      </c>
      <c r="G86" s="51" t="s">
        <v>1960</v>
      </c>
      <c r="H86" s="51" t="s">
        <v>1961</v>
      </c>
      <c r="I86" s="53" t="s">
        <v>1962</v>
      </c>
      <c r="J86" s="53" t="s">
        <v>1957</v>
      </c>
      <c r="K86" s="53" t="s">
        <v>427</v>
      </c>
      <c r="L86" s="54" t="s">
        <v>1963</v>
      </c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selection sqref="A1:M1"/>
    </sheetView>
  </sheetViews>
  <sheetFormatPr defaultRowHeight="15" x14ac:dyDescent="0.25"/>
  <cols>
    <col min="3" max="3" width="24.28515625" customWidth="1"/>
    <col min="4" max="4" width="18.5703125" customWidth="1"/>
    <col min="5" max="5" width="30" customWidth="1"/>
    <col min="6" max="6" width="31.42578125" customWidth="1"/>
    <col min="7" max="10" width="9.85546875" customWidth="1"/>
    <col min="11" max="11" width="9.42578125" customWidth="1"/>
  </cols>
  <sheetData>
    <row r="1" spans="1:13" ht="15.75" x14ac:dyDescent="0.25">
      <c r="A1" s="215" t="s">
        <v>2620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x14ac:dyDescent="0.25">
      <c r="A2" s="102" t="s">
        <v>339</v>
      </c>
      <c r="B2" s="103"/>
      <c r="C2" s="104"/>
      <c r="D2" s="104"/>
      <c r="E2" s="104"/>
      <c r="F2" s="104"/>
      <c r="G2" s="105"/>
      <c r="H2" s="105"/>
      <c r="I2" s="105"/>
      <c r="J2" s="105"/>
      <c r="K2" s="106"/>
      <c r="L2" s="107"/>
    </row>
    <row r="3" spans="1:13" x14ac:dyDescent="0.25">
      <c r="A3" s="108" t="s">
        <v>340</v>
      </c>
      <c r="B3" s="108" t="s">
        <v>341</v>
      </c>
      <c r="C3" s="109" t="s">
        <v>0</v>
      </c>
      <c r="D3" s="109" t="s">
        <v>1</v>
      </c>
      <c r="E3" s="109" t="s">
        <v>342</v>
      </c>
      <c r="F3" s="109" t="s">
        <v>3</v>
      </c>
      <c r="G3" s="110" t="s">
        <v>343</v>
      </c>
      <c r="H3" s="110" t="s">
        <v>344</v>
      </c>
      <c r="I3" s="110" t="s">
        <v>345</v>
      </c>
      <c r="J3" s="110" t="s">
        <v>425</v>
      </c>
      <c r="K3" s="111" t="s">
        <v>346</v>
      </c>
      <c r="L3" s="110" t="s">
        <v>347</v>
      </c>
      <c r="M3" s="116" t="s">
        <v>366</v>
      </c>
    </row>
    <row r="4" spans="1:13" x14ac:dyDescent="0.25">
      <c r="A4" s="26">
        <v>1</v>
      </c>
      <c r="B4" s="26" t="s">
        <v>536</v>
      </c>
      <c r="C4" s="27" t="s">
        <v>241</v>
      </c>
      <c r="D4" s="27" t="s">
        <v>17</v>
      </c>
      <c r="E4" s="27" t="s">
        <v>110</v>
      </c>
      <c r="F4" s="27" t="s">
        <v>2310</v>
      </c>
      <c r="G4" s="26" t="s">
        <v>1971</v>
      </c>
      <c r="H4" s="26" t="s">
        <v>524</v>
      </c>
      <c r="I4" s="26" t="s">
        <v>628</v>
      </c>
      <c r="J4" s="26" t="s">
        <v>2091</v>
      </c>
      <c r="K4" s="100" t="s">
        <v>490</v>
      </c>
      <c r="L4" s="101" t="s">
        <v>2311</v>
      </c>
      <c r="M4" s="76">
        <v>25</v>
      </c>
    </row>
    <row r="5" spans="1:13" x14ac:dyDescent="0.25">
      <c r="A5" s="26">
        <v>2</v>
      </c>
      <c r="B5" s="26" t="s">
        <v>426</v>
      </c>
      <c r="C5" s="27" t="s">
        <v>28</v>
      </c>
      <c r="D5" s="27" t="s">
        <v>17</v>
      </c>
      <c r="E5" s="27" t="s">
        <v>405</v>
      </c>
      <c r="F5" s="27" t="s">
        <v>29</v>
      </c>
      <c r="G5" s="99" t="s">
        <v>2093</v>
      </c>
      <c r="H5" s="99" t="s">
        <v>1233</v>
      </c>
      <c r="I5" s="99" t="s">
        <v>2312</v>
      </c>
      <c r="J5" s="99" t="s">
        <v>2313</v>
      </c>
      <c r="K5" s="100" t="s">
        <v>490</v>
      </c>
      <c r="L5" s="101" t="s">
        <v>2314</v>
      </c>
      <c r="M5" s="76">
        <v>18</v>
      </c>
    </row>
    <row r="6" spans="1:13" x14ac:dyDescent="0.25">
      <c r="A6" s="26">
        <v>3</v>
      </c>
      <c r="B6" s="26" t="s">
        <v>517</v>
      </c>
      <c r="C6" s="27" t="s">
        <v>348</v>
      </c>
      <c r="D6" s="27" t="s">
        <v>17</v>
      </c>
      <c r="E6" s="27" t="s">
        <v>110</v>
      </c>
      <c r="F6" s="27" t="s">
        <v>2310</v>
      </c>
      <c r="G6" s="26" t="s">
        <v>2315</v>
      </c>
      <c r="H6" s="26" t="s">
        <v>2316</v>
      </c>
      <c r="I6" s="26" t="s">
        <v>2317</v>
      </c>
      <c r="J6" s="26" t="s">
        <v>2073</v>
      </c>
      <c r="K6" s="100" t="s">
        <v>427</v>
      </c>
      <c r="L6" s="101" t="s">
        <v>2318</v>
      </c>
      <c r="M6" s="76">
        <v>15</v>
      </c>
    </row>
    <row r="7" spans="1:13" x14ac:dyDescent="0.25">
      <c r="A7" s="26">
        <v>4</v>
      </c>
      <c r="B7" s="26" t="s">
        <v>438</v>
      </c>
      <c r="C7" s="27" t="s">
        <v>190</v>
      </c>
      <c r="D7" s="27" t="s">
        <v>17</v>
      </c>
      <c r="E7" s="27" t="s">
        <v>395</v>
      </c>
      <c r="F7" s="27" t="s">
        <v>15</v>
      </c>
      <c r="G7" s="99" t="s">
        <v>2319</v>
      </c>
      <c r="H7" s="99" t="s">
        <v>832</v>
      </c>
      <c r="I7" s="99" t="s">
        <v>502</v>
      </c>
      <c r="J7" s="99" t="s">
        <v>734</v>
      </c>
      <c r="K7" s="100" t="s">
        <v>427</v>
      </c>
      <c r="L7" s="101" t="s">
        <v>2320</v>
      </c>
      <c r="M7" s="76">
        <v>12</v>
      </c>
    </row>
    <row r="8" spans="1:13" x14ac:dyDescent="0.25">
      <c r="A8" s="26">
        <v>5</v>
      </c>
      <c r="B8" s="26" t="s">
        <v>444</v>
      </c>
      <c r="C8" s="27" t="s">
        <v>267</v>
      </c>
      <c r="D8" s="27" t="s">
        <v>17</v>
      </c>
      <c r="E8" s="27" t="s">
        <v>236</v>
      </c>
      <c r="F8" s="27" t="s">
        <v>15</v>
      </c>
      <c r="G8" s="26" t="s">
        <v>2321</v>
      </c>
      <c r="H8" s="26" t="s">
        <v>837</v>
      </c>
      <c r="I8" s="26" t="s">
        <v>723</v>
      </c>
      <c r="J8" s="26" t="s">
        <v>2322</v>
      </c>
      <c r="K8" s="100" t="s">
        <v>497</v>
      </c>
      <c r="L8" s="101" t="s">
        <v>2323</v>
      </c>
      <c r="M8" s="76">
        <v>10</v>
      </c>
    </row>
    <row r="9" spans="1:13" x14ac:dyDescent="0.25">
      <c r="A9" s="26">
        <v>6</v>
      </c>
      <c r="B9" s="26" t="s">
        <v>511</v>
      </c>
      <c r="C9" s="27" t="s">
        <v>401</v>
      </c>
      <c r="D9" s="27" t="s">
        <v>100</v>
      </c>
      <c r="E9" s="27" t="s">
        <v>402</v>
      </c>
      <c r="F9" s="27" t="s">
        <v>286</v>
      </c>
      <c r="G9" s="99" t="s">
        <v>2324</v>
      </c>
      <c r="H9" s="99" t="s">
        <v>2325</v>
      </c>
      <c r="I9" s="99" t="s">
        <v>2317</v>
      </c>
      <c r="J9" s="99" t="s">
        <v>2188</v>
      </c>
      <c r="K9" s="100" t="s">
        <v>427</v>
      </c>
      <c r="L9" s="101" t="s">
        <v>2326</v>
      </c>
      <c r="M9" s="76">
        <v>8</v>
      </c>
    </row>
    <row r="10" spans="1:13" x14ac:dyDescent="0.25">
      <c r="A10" s="26">
        <v>7</v>
      </c>
      <c r="B10" s="26" t="s">
        <v>433</v>
      </c>
      <c r="C10" s="27" t="s">
        <v>271</v>
      </c>
      <c r="D10" s="27" t="s">
        <v>17</v>
      </c>
      <c r="E10" s="27" t="s">
        <v>272</v>
      </c>
      <c r="F10" s="27" t="s">
        <v>273</v>
      </c>
      <c r="G10" s="26" t="s">
        <v>2327</v>
      </c>
      <c r="H10" s="26" t="s">
        <v>2328</v>
      </c>
      <c r="I10" s="26" t="s">
        <v>895</v>
      </c>
      <c r="J10" s="26" t="s">
        <v>633</v>
      </c>
      <c r="K10" s="100" t="s">
        <v>490</v>
      </c>
      <c r="L10" s="101" t="s">
        <v>2077</v>
      </c>
      <c r="M10" s="76">
        <v>6</v>
      </c>
    </row>
    <row r="11" spans="1:13" x14ac:dyDescent="0.25">
      <c r="A11" s="26">
        <v>8</v>
      </c>
      <c r="B11" s="26" t="s">
        <v>450</v>
      </c>
      <c r="C11" s="27" t="s">
        <v>213</v>
      </c>
      <c r="D11" s="27" t="s">
        <v>17</v>
      </c>
      <c r="E11" s="27" t="s">
        <v>110</v>
      </c>
      <c r="F11" s="27" t="s">
        <v>39</v>
      </c>
      <c r="G11" s="99" t="s">
        <v>2329</v>
      </c>
      <c r="H11" s="99" t="s">
        <v>2325</v>
      </c>
      <c r="I11" s="99" t="s">
        <v>1628</v>
      </c>
      <c r="J11" s="99" t="s">
        <v>2330</v>
      </c>
      <c r="K11" s="100" t="s">
        <v>490</v>
      </c>
      <c r="L11" s="101" t="s">
        <v>2331</v>
      </c>
      <c r="M11" s="76">
        <v>4</v>
      </c>
    </row>
    <row r="12" spans="1:13" x14ac:dyDescent="0.25">
      <c r="A12" s="26">
        <v>9</v>
      </c>
      <c r="B12" s="26" t="s">
        <v>1917</v>
      </c>
      <c r="C12" s="27" t="s">
        <v>265</v>
      </c>
      <c r="D12" s="27" t="s">
        <v>17</v>
      </c>
      <c r="E12" s="27" t="s">
        <v>1873</v>
      </c>
      <c r="F12" s="27" t="s">
        <v>218</v>
      </c>
      <c r="G12" s="26" t="s">
        <v>2332</v>
      </c>
      <c r="H12" s="26" t="s">
        <v>2333</v>
      </c>
      <c r="I12" s="26" t="s">
        <v>1988</v>
      </c>
      <c r="J12" s="26" t="s">
        <v>2334</v>
      </c>
      <c r="K12" s="100" t="s">
        <v>427</v>
      </c>
      <c r="L12" s="101" t="s">
        <v>2335</v>
      </c>
      <c r="M12" s="76">
        <v>2</v>
      </c>
    </row>
    <row r="13" spans="1:13" x14ac:dyDescent="0.25">
      <c r="A13" s="26">
        <v>10</v>
      </c>
      <c r="B13" s="26" t="s">
        <v>2336</v>
      </c>
      <c r="C13" s="27" t="s">
        <v>2307</v>
      </c>
      <c r="D13" s="27" t="s">
        <v>17</v>
      </c>
      <c r="E13" s="27" t="s">
        <v>240</v>
      </c>
      <c r="F13" s="27" t="s">
        <v>2298</v>
      </c>
      <c r="G13" s="99" t="s">
        <v>2337</v>
      </c>
      <c r="H13" s="99" t="s">
        <v>2152</v>
      </c>
      <c r="I13" s="99" t="s">
        <v>2147</v>
      </c>
      <c r="J13" s="99" t="s">
        <v>2338</v>
      </c>
      <c r="K13" s="100" t="s">
        <v>427</v>
      </c>
      <c r="L13" s="101" t="s">
        <v>2339</v>
      </c>
      <c r="M13" s="76">
        <v>1</v>
      </c>
    </row>
    <row r="14" spans="1:13" x14ac:dyDescent="0.25">
      <c r="A14" s="26">
        <v>11</v>
      </c>
      <c r="B14" s="26" t="s">
        <v>1160</v>
      </c>
      <c r="C14" s="27" t="s">
        <v>1080</v>
      </c>
      <c r="D14" s="27" t="s">
        <v>17</v>
      </c>
      <c r="E14" s="27" t="s">
        <v>1081</v>
      </c>
      <c r="F14" s="27" t="s">
        <v>1082</v>
      </c>
      <c r="G14" s="26" t="s">
        <v>2340</v>
      </c>
      <c r="H14" s="26" t="s">
        <v>2341</v>
      </c>
      <c r="I14" s="26" t="s">
        <v>2012</v>
      </c>
      <c r="J14" s="26" t="s">
        <v>2072</v>
      </c>
      <c r="K14" s="100" t="s">
        <v>427</v>
      </c>
      <c r="L14" s="101" t="s">
        <v>2342</v>
      </c>
    </row>
    <row r="15" spans="1:13" x14ac:dyDescent="0.25">
      <c r="A15" s="26">
        <v>12</v>
      </c>
      <c r="B15" s="26" t="s">
        <v>485</v>
      </c>
      <c r="C15" s="27" t="s">
        <v>88</v>
      </c>
      <c r="D15" s="27" t="s">
        <v>17</v>
      </c>
      <c r="E15" s="27" t="s">
        <v>89</v>
      </c>
      <c r="F15" s="27" t="s">
        <v>90</v>
      </c>
      <c r="G15" s="99" t="s">
        <v>1937</v>
      </c>
      <c r="H15" s="99" t="s">
        <v>1910</v>
      </c>
      <c r="I15" s="99" t="s">
        <v>743</v>
      </c>
      <c r="J15" s="99" t="s">
        <v>1172</v>
      </c>
      <c r="K15" s="100" t="s">
        <v>427</v>
      </c>
      <c r="L15" s="101" t="s">
        <v>2343</v>
      </c>
    </row>
    <row r="16" spans="1:13" x14ac:dyDescent="0.25">
      <c r="A16" s="26">
        <v>13</v>
      </c>
      <c r="B16" s="26" t="s">
        <v>1941</v>
      </c>
      <c r="C16" s="27" t="s">
        <v>1882</v>
      </c>
      <c r="D16" s="27" t="s">
        <v>17</v>
      </c>
      <c r="E16" s="27" t="s">
        <v>1883</v>
      </c>
      <c r="F16" s="27" t="s">
        <v>27</v>
      </c>
      <c r="G16" s="26" t="s">
        <v>2344</v>
      </c>
      <c r="H16" s="26" t="s">
        <v>1912</v>
      </c>
      <c r="I16" s="26" t="s">
        <v>2345</v>
      </c>
      <c r="J16" s="26" t="s">
        <v>1923</v>
      </c>
      <c r="K16" s="100" t="s">
        <v>490</v>
      </c>
      <c r="L16" s="101" t="s">
        <v>2346</v>
      </c>
    </row>
    <row r="17" spans="1:13" x14ac:dyDescent="0.25">
      <c r="A17" s="26">
        <v>14</v>
      </c>
      <c r="B17" s="26" t="s">
        <v>2347</v>
      </c>
      <c r="C17" s="27" t="s">
        <v>4</v>
      </c>
      <c r="D17" s="27" t="s">
        <v>5</v>
      </c>
      <c r="E17" s="27" t="s">
        <v>1873</v>
      </c>
      <c r="F17" s="27" t="s">
        <v>218</v>
      </c>
      <c r="G17" s="99" t="s">
        <v>2038</v>
      </c>
      <c r="H17" s="99" t="s">
        <v>2159</v>
      </c>
      <c r="I17" s="99" t="s">
        <v>2329</v>
      </c>
      <c r="J17" s="99" t="s">
        <v>2348</v>
      </c>
      <c r="K17" s="100" t="s">
        <v>427</v>
      </c>
      <c r="L17" s="101" t="s">
        <v>2349</v>
      </c>
    </row>
    <row r="18" spans="1:13" x14ac:dyDescent="0.25">
      <c r="A18" s="26">
        <v>15</v>
      </c>
      <c r="B18" s="26" t="s">
        <v>2350</v>
      </c>
      <c r="C18" s="27" t="s">
        <v>2299</v>
      </c>
      <c r="D18" s="27" t="s">
        <v>17</v>
      </c>
      <c r="E18" s="27" t="s">
        <v>89</v>
      </c>
      <c r="F18" s="27" t="s">
        <v>1508</v>
      </c>
      <c r="G18" s="26" t="s">
        <v>2351</v>
      </c>
      <c r="H18" s="26" t="s">
        <v>2352</v>
      </c>
      <c r="I18" s="26" t="s">
        <v>1918</v>
      </c>
      <c r="J18" s="26" t="s">
        <v>2353</v>
      </c>
      <c r="K18" s="100" t="s">
        <v>490</v>
      </c>
      <c r="L18" s="101" t="s">
        <v>2354</v>
      </c>
    </row>
    <row r="19" spans="1:13" x14ac:dyDescent="0.25">
      <c r="A19" s="26">
        <v>16</v>
      </c>
      <c r="B19" s="26" t="s">
        <v>2355</v>
      </c>
      <c r="C19" s="27" t="s">
        <v>2305</v>
      </c>
      <c r="D19" s="27" t="s">
        <v>327</v>
      </c>
      <c r="E19" s="27" t="s">
        <v>110</v>
      </c>
      <c r="F19" s="27" t="s">
        <v>128</v>
      </c>
      <c r="G19" s="99" t="s">
        <v>2356</v>
      </c>
      <c r="H19" s="100" t="s">
        <v>2357</v>
      </c>
      <c r="I19" s="100" t="s">
        <v>2179</v>
      </c>
      <c r="J19" s="100" t="s">
        <v>2358</v>
      </c>
      <c r="K19" s="100" t="s">
        <v>490</v>
      </c>
      <c r="L19" s="101" t="s">
        <v>2359</v>
      </c>
    </row>
    <row r="20" spans="1:13" x14ac:dyDescent="0.25">
      <c r="A20" s="26">
        <v>17</v>
      </c>
      <c r="B20" s="26" t="s">
        <v>2360</v>
      </c>
      <c r="C20" s="27" t="s">
        <v>2300</v>
      </c>
      <c r="D20" s="27" t="s">
        <v>17</v>
      </c>
      <c r="E20" s="27" t="s">
        <v>2301</v>
      </c>
      <c r="F20" s="27" t="s">
        <v>294</v>
      </c>
      <c r="G20" s="26" t="s">
        <v>2361</v>
      </c>
      <c r="H20" s="26" t="s">
        <v>2362</v>
      </c>
      <c r="I20" s="26" t="s">
        <v>2363</v>
      </c>
      <c r="J20" s="26" t="s">
        <v>2364</v>
      </c>
      <c r="K20" s="100" t="s">
        <v>490</v>
      </c>
      <c r="L20" s="101" t="s">
        <v>2365</v>
      </c>
    </row>
    <row r="21" spans="1:13" x14ac:dyDescent="0.25">
      <c r="A21" s="102" t="s">
        <v>350</v>
      </c>
      <c r="B21" s="103"/>
      <c r="C21" s="104"/>
      <c r="D21" s="104"/>
      <c r="E21" s="104"/>
      <c r="F21" s="104"/>
      <c r="G21" s="105"/>
      <c r="H21" s="105"/>
      <c r="I21" s="105"/>
      <c r="J21" s="105"/>
      <c r="K21" s="106"/>
      <c r="L21" s="107"/>
    </row>
    <row r="22" spans="1:13" x14ac:dyDescent="0.25">
      <c r="A22" s="108" t="s">
        <v>340</v>
      </c>
      <c r="B22" s="108" t="s">
        <v>341</v>
      </c>
      <c r="C22" s="109" t="s">
        <v>0</v>
      </c>
      <c r="D22" s="109" t="s">
        <v>1</v>
      </c>
      <c r="E22" s="109" t="s">
        <v>342</v>
      </c>
      <c r="F22" s="109" t="s">
        <v>3</v>
      </c>
      <c r="G22" s="110" t="s">
        <v>343</v>
      </c>
      <c r="H22" s="110" t="s">
        <v>344</v>
      </c>
      <c r="I22" s="110" t="s">
        <v>345</v>
      </c>
      <c r="J22" s="110" t="s">
        <v>425</v>
      </c>
      <c r="K22" s="111" t="s">
        <v>346</v>
      </c>
      <c r="L22" s="110" t="s">
        <v>347</v>
      </c>
      <c r="M22" s="116" t="s">
        <v>366</v>
      </c>
    </row>
    <row r="23" spans="1:13" x14ac:dyDescent="0.25">
      <c r="A23" s="26">
        <v>1</v>
      </c>
      <c r="B23" s="26" t="s">
        <v>547</v>
      </c>
      <c r="C23" s="27" t="s">
        <v>121</v>
      </c>
      <c r="D23" s="27" t="s">
        <v>17</v>
      </c>
      <c r="E23" s="27" t="s">
        <v>122</v>
      </c>
      <c r="F23" s="27" t="s">
        <v>39</v>
      </c>
      <c r="G23" s="26" t="s">
        <v>2366</v>
      </c>
      <c r="H23" s="26" t="s">
        <v>613</v>
      </c>
      <c r="I23" s="26" t="s">
        <v>496</v>
      </c>
      <c r="J23" s="26" t="s">
        <v>466</v>
      </c>
      <c r="K23" s="100" t="s">
        <v>490</v>
      </c>
      <c r="L23" s="101" t="s">
        <v>2367</v>
      </c>
      <c r="M23" s="117">
        <v>25</v>
      </c>
    </row>
    <row r="24" spans="1:13" x14ac:dyDescent="0.25">
      <c r="A24" s="26">
        <v>2</v>
      </c>
      <c r="B24" s="26" t="s">
        <v>573</v>
      </c>
      <c r="C24" s="27" t="s">
        <v>242</v>
      </c>
      <c r="D24" s="27" t="s">
        <v>17</v>
      </c>
      <c r="E24" s="27" t="s">
        <v>243</v>
      </c>
      <c r="F24" s="27" t="s">
        <v>39</v>
      </c>
      <c r="G24" s="99" t="s">
        <v>2152</v>
      </c>
      <c r="H24" s="99" t="s">
        <v>2368</v>
      </c>
      <c r="I24" s="99" t="s">
        <v>524</v>
      </c>
      <c r="J24" s="99" t="s">
        <v>507</v>
      </c>
      <c r="K24" s="100" t="s">
        <v>427</v>
      </c>
      <c r="L24" s="101" t="s">
        <v>2369</v>
      </c>
      <c r="M24" s="117">
        <v>18</v>
      </c>
    </row>
    <row r="25" spans="1:13" x14ac:dyDescent="0.25">
      <c r="A25" s="26">
        <v>3</v>
      </c>
      <c r="B25" s="26" t="s">
        <v>594</v>
      </c>
      <c r="C25" s="27" t="s">
        <v>69</v>
      </c>
      <c r="D25" s="27" t="s">
        <v>17</v>
      </c>
      <c r="E25" s="27" t="s">
        <v>70</v>
      </c>
      <c r="F25" s="27" t="s">
        <v>39</v>
      </c>
      <c r="G25" s="26" t="s">
        <v>2003</v>
      </c>
      <c r="H25" s="26" t="s">
        <v>2370</v>
      </c>
      <c r="I25" s="26" t="s">
        <v>1338</v>
      </c>
      <c r="J25" s="26" t="s">
        <v>817</v>
      </c>
      <c r="K25" s="100" t="s">
        <v>427</v>
      </c>
      <c r="L25" s="101" t="s">
        <v>2371</v>
      </c>
      <c r="M25" s="117">
        <v>15</v>
      </c>
    </row>
    <row r="26" spans="1:13" x14ac:dyDescent="0.25">
      <c r="A26" s="26">
        <v>4</v>
      </c>
      <c r="B26" s="26" t="s">
        <v>588</v>
      </c>
      <c r="C26" s="27" t="s">
        <v>28</v>
      </c>
      <c r="D26" s="27" t="s">
        <v>17</v>
      </c>
      <c r="E26" s="27" t="s">
        <v>32</v>
      </c>
      <c r="F26" s="27" t="s">
        <v>29</v>
      </c>
      <c r="G26" s="99" t="s">
        <v>2372</v>
      </c>
      <c r="H26" s="99" t="s">
        <v>2091</v>
      </c>
      <c r="I26" s="99" t="s">
        <v>2373</v>
      </c>
      <c r="J26" s="99" t="s">
        <v>821</v>
      </c>
      <c r="K26" s="100" t="s">
        <v>490</v>
      </c>
      <c r="L26" s="101" t="s">
        <v>2374</v>
      </c>
      <c r="M26" s="117">
        <v>12</v>
      </c>
    </row>
    <row r="27" spans="1:13" x14ac:dyDescent="0.25">
      <c r="A27" s="26">
        <v>5</v>
      </c>
      <c r="B27" s="26" t="s">
        <v>1995</v>
      </c>
      <c r="C27" s="27" t="s">
        <v>4</v>
      </c>
      <c r="D27" s="27" t="s">
        <v>5</v>
      </c>
      <c r="E27" s="27" t="s">
        <v>18</v>
      </c>
      <c r="F27" s="27" t="s">
        <v>15</v>
      </c>
      <c r="G27" s="26" t="s">
        <v>2066</v>
      </c>
      <c r="H27" s="26" t="s">
        <v>822</v>
      </c>
      <c r="I27" s="26" t="s">
        <v>2375</v>
      </c>
      <c r="J27" s="26" t="s">
        <v>1234</v>
      </c>
      <c r="K27" s="100" t="s">
        <v>427</v>
      </c>
      <c r="L27" s="101" t="s">
        <v>2376</v>
      </c>
      <c r="M27" s="117">
        <v>10</v>
      </c>
    </row>
    <row r="28" spans="1:13" x14ac:dyDescent="0.25">
      <c r="A28" s="26">
        <v>6</v>
      </c>
      <c r="B28" s="26" t="s">
        <v>553</v>
      </c>
      <c r="C28" s="27" t="s">
        <v>50</v>
      </c>
      <c r="D28" s="27" t="s">
        <v>17</v>
      </c>
      <c r="E28" s="27" t="s">
        <v>51</v>
      </c>
      <c r="F28" s="27" t="s">
        <v>39</v>
      </c>
      <c r="G28" s="99" t="s">
        <v>2377</v>
      </c>
      <c r="H28" s="99" t="s">
        <v>832</v>
      </c>
      <c r="I28" s="99" t="s">
        <v>803</v>
      </c>
      <c r="J28" s="99" t="s">
        <v>2378</v>
      </c>
      <c r="K28" s="100" t="s">
        <v>427</v>
      </c>
      <c r="L28" s="101" t="s">
        <v>2379</v>
      </c>
      <c r="M28" s="117">
        <v>8</v>
      </c>
    </row>
    <row r="29" spans="1:13" x14ac:dyDescent="0.25">
      <c r="A29" s="26">
        <v>7</v>
      </c>
      <c r="B29" s="26" t="s">
        <v>1600</v>
      </c>
      <c r="C29" s="27" t="s">
        <v>1887</v>
      </c>
      <c r="D29" s="27" t="s">
        <v>17</v>
      </c>
      <c r="E29" s="27" t="s">
        <v>227</v>
      </c>
      <c r="F29" s="27" t="s">
        <v>15</v>
      </c>
      <c r="G29" s="26" t="s">
        <v>2380</v>
      </c>
      <c r="H29" s="26" t="s">
        <v>1345</v>
      </c>
      <c r="I29" s="26" t="s">
        <v>1345</v>
      </c>
      <c r="J29" s="26" t="s">
        <v>2381</v>
      </c>
      <c r="K29" s="100" t="s">
        <v>427</v>
      </c>
      <c r="L29" s="101" t="s">
        <v>2382</v>
      </c>
      <c r="M29" s="117">
        <v>6</v>
      </c>
    </row>
    <row r="30" spans="1:13" x14ac:dyDescent="0.25">
      <c r="A30" s="26">
        <v>8</v>
      </c>
      <c r="B30" s="26" t="s">
        <v>604</v>
      </c>
      <c r="C30" s="27" t="s">
        <v>262</v>
      </c>
      <c r="D30" s="27" t="s">
        <v>17</v>
      </c>
      <c r="E30" s="27" t="s">
        <v>404</v>
      </c>
      <c r="F30" s="27" t="s">
        <v>15</v>
      </c>
      <c r="G30" s="99" t="s">
        <v>2383</v>
      </c>
      <c r="H30" s="99" t="s">
        <v>2073</v>
      </c>
      <c r="I30" s="99" t="s">
        <v>833</v>
      </c>
      <c r="J30" s="99" t="s">
        <v>2384</v>
      </c>
      <c r="K30" s="100" t="s">
        <v>497</v>
      </c>
      <c r="L30" s="101" t="s">
        <v>2385</v>
      </c>
      <c r="M30" s="117">
        <v>4</v>
      </c>
    </row>
    <row r="31" spans="1:13" x14ac:dyDescent="0.25">
      <c r="A31" s="26">
        <v>9</v>
      </c>
      <c r="B31" s="26" t="s">
        <v>2386</v>
      </c>
      <c r="C31" s="27" t="s">
        <v>12</v>
      </c>
      <c r="D31" s="27" t="s">
        <v>13</v>
      </c>
      <c r="E31" s="27" t="s">
        <v>14</v>
      </c>
      <c r="F31" s="27" t="s">
        <v>15</v>
      </c>
      <c r="G31" s="26" t="s">
        <v>2387</v>
      </c>
      <c r="H31" s="26" t="s">
        <v>2388</v>
      </c>
      <c r="I31" s="26" t="s">
        <v>2080</v>
      </c>
      <c r="J31" s="26" t="s">
        <v>2389</v>
      </c>
      <c r="K31" s="100" t="s">
        <v>427</v>
      </c>
      <c r="L31" s="101" t="s">
        <v>2390</v>
      </c>
      <c r="M31" s="117">
        <v>2</v>
      </c>
    </row>
    <row r="32" spans="1:13" x14ac:dyDescent="0.25">
      <c r="A32" s="26">
        <v>10</v>
      </c>
      <c r="B32" s="26" t="s">
        <v>583</v>
      </c>
      <c r="C32" s="27" t="s">
        <v>326</v>
      </c>
      <c r="D32" s="27" t="s">
        <v>327</v>
      </c>
      <c r="E32" s="27" t="s">
        <v>328</v>
      </c>
      <c r="F32" s="27" t="s">
        <v>329</v>
      </c>
      <c r="G32" s="99" t="s">
        <v>2391</v>
      </c>
      <c r="H32" s="99" t="s">
        <v>2392</v>
      </c>
      <c r="I32" s="99" t="s">
        <v>2393</v>
      </c>
      <c r="J32" s="99" t="s">
        <v>803</v>
      </c>
      <c r="K32" s="100" t="s">
        <v>427</v>
      </c>
      <c r="L32" s="101" t="s">
        <v>2394</v>
      </c>
      <c r="M32" s="117">
        <v>1</v>
      </c>
    </row>
    <row r="33" spans="1:13" x14ac:dyDescent="0.25">
      <c r="A33" s="26">
        <v>11</v>
      </c>
      <c r="B33" s="26" t="s">
        <v>2395</v>
      </c>
      <c r="C33" s="27" t="s">
        <v>156</v>
      </c>
      <c r="D33" s="27" t="s">
        <v>157</v>
      </c>
      <c r="E33" s="27" t="s">
        <v>14</v>
      </c>
      <c r="F33" s="27" t="s">
        <v>15</v>
      </c>
      <c r="G33" s="26" t="s">
        <v>2396</v>
      </c>
      <c r="H33" s="26" t="s">
        <v>2397</v>
      </c>
      <c r="I33" s="26" t="s">
        <v>2398</v>
      </c>
      <c r="J33" s="26" t="s">
        <v>2399</v>
      </c>
      <c r="K33" s="100" t="s">
        <v>427</v>
      </c>
      <c r="L33" s="101" t="s">
        <v>2400</v>
      </c>
      <c r="M33" s="103"/>
    </row>
    <row r="34" spans="1:13" x14ac:dyDescent="0.25">
      <c r="A34" s="26">
        <v>12</v>
      </c>
      <c r="B34" s="26" t="s">
        <v>598</v>
      </c>
      <c r="C34" s="27" t="s">
        <v>16</v>
      </c>
      <c r="D34" s="27" t="s">
        <v>17</v>
      </c>
      <c r="E34" s="27" t="s">
        <v>18</v>
      </c>
      <c r="F34" s="27" t="s">
        <v>15</v>
      </c>
      <c r="G34" s="99" t="s">
        <v>2226</v>
      </c>
      <c r="H34" s="99" t="s">
        <v>2401</v>
      </c>
      <c r="I34" s="99" t="s">
        <v>2151</v>
      </c>
      <c r="J34" s="99" t="s">
        <v>2402</v>
      </c>
      <c r="K34" s="100" t="s">
        <v>427</v>
      </c>
      <c r="L34" s="101" t="s">
        <v>2403</v>
      </c>
      <c r="M34" s="103"/>
    </row>
    <row r="35" spans="1:13" x14ac:dyDescent="0.25">
      <c r="A35" s="26">
        <v>13</v>
      </c>
      <c r="B35" s="26" t="s">
        <v>1219</v>
      </c>
      <c r="C35" s="27" t="s">
        <v>112</v>
      </c>
      <c r="D35" s="27" t="s">
        <v>17</v>
      </c>
      <c r="E35" s="27" t="s">
        <v>113</v>
      </c>
      <c r="F35" s="27" t="s">
        <v>39</v>
      </c>
      <c r="G35" s="26" t="s">
        <v>1986</v>
      </c>
      <c r="H35" s="26" t="s">
        <v>2404</v>
      </c>
      <c r="I35" s="26" t="s">
        <v>2405</v>
      </c>
      <c r="J35" s="26" t="s">
        <v>2406</v>
      </c>
      <c r="K35" s="100" t="s">
        <v>490</v>
      </c>
      <c r="L35" s="101" t="s">
        <v>2407</v>
      </c>
      <c r="M35" s="103"/>
    </row>
    <row r="36" spans="1:13" x14ac:dyDescent="0.25">
      <c r="A36" s="26">
        <v>14</v>
      </c>
      <c r="B36" s="26" t="s">
        <v>558</v>
      </c>
      <c r="C36" s="27" t="s">
        <v>228</v>
      </c>
      <c r="D36" s="27" t="s">
        <v>17</v>
      </c>
      <c r="E36" s="27" t="s">
        <v>229</v>
      </c>
      <c r="F36" s="27" t="s">
        <v>29</v>
      </c>
      <c r="G36" s="99" t="s">
        <v>2100</v>
      </c>
      <c r="H36" s="99" t="s">
        <v>2408</v>
      </c>
      <c r="I36" s="99" t="s">
        <v>508</v>
      </c>
      <c r="J36" s="99" t="s">
        <v>1984</v>
      </c>
      <c r="K36" s="100" t="s">
        <v>740</v>
      </c>
      <c r="L36" s="101" t="s">
        <v>2409</v>
      </c>
      <c r="M36" s="103"/>
    </row>
    <row r="37" spans="1:13" x14ac:dyDescent="0.25">
      <c r="A37" s="26">
        <v>15</v>
      </c>
      <c r="B37" s="26" t="s">
        <v>577</v>
      </c>
      <c r="C37" s="27" t="s">
        <v>62</v>
      </c>
      <c r="D37" s="27" t="s">
        <v>17</v>
      </c>
      <c r="E37" s="27" t="s">
        <v>24</v>
      </c>
      <c r="F37" s="27" t="s">
        <v>63</v>
      </c>
      <c r="G37" s="26" t="s">
        <v>1934</v>
      </c>
      <c r="H37" s="26" t="s">
        <v>1975</v>
      </c>
      <c r="I37" s="26" t="s">
        <v>2410</v>
      </c>
      <c r="J37" s="26" t="s">
        <v>823</v>
      </c>
      <c r="K37" s="100" t="s">
        <v>490</v>
      </c>
      <c r="L37" s="101" t="s">
        <v>2411</v>
      </c>
      <c r="M37" s="103"/>
    </row>
    <row r="38" spans="1:13" x14ac:dyDescent="0.25">
      <c r="A38" s="26">
        <v>16</v>
      </c>
      <c r="B38" s="26" t="s">
        <v>1232</v>
      </c>
      <c r="C38" s="27" t="s">
        <v>1102</v>
      </c>
      <c r="D38" s="27" t="s">
        <v>17</v>
      </c>
      <c r="E38" s="27" t="s">
        <v>1103</v>
      </c>
      <c r="F38" s="27" t="s">
        <v>1104</v>
      </c>
      <c r="G38" s="99" t="s">
        <v>2412</v>
      </c>
      <c r="H38" s="99" t="s">
        <v>2413</v>
      </c>
      <c r="I38" s="99" t="s">
        <v>834</v>
      </c>
      <c r="J38" s="99" t="s">
        <v>2414</v>
      </c>
      <c r="K38" s="100" t="s">
        <v>534</v>
      </c>
      <c r="L38" s="101" t="s">
        <v>2415</v>
      </c>
      <c r="M38" s="103"/>
    </row>
    <row r="39" spans="1:13" x14ac:dyDescent="0.25">
      <c r="A39" s="26">
        <v>17</v>
      </c>
      <c r="B39" s="26" t="s">
        <v>564</v>
      </c>
      <c r="C39" s="27" t="s">
        <v>59</v>
      </c>
      <c r="D39" s="27" t="s">
        <v>17</v>
      </c>
      <c r="E39" s="27" t="s">
        <v>60</v>
      </c>
      <c r="F39" s="27" t="s">
        <v>15</v>
      </c>
      <c r="G39" s="26" t="s">
        <v>2416</v>
      </c>
      <c r="H39" s="26" t="s">
        <v>842</v>
      </c>
      <c r="I39" s="26" t="s">
        <v>2417</v>
      </c>
      <c r="J39" s="26" t="s">
        <v>877</v>
      </c>
      <c r="K39" s="100" t="s">
        <v>913</v>
      </c>
      <c r="L39" s="101" t="s">
        <v>2418</v>
      </c>
      <c r="M39" s="103"/>
    </row>
    <row r="40" spans="1:13" x14ac:dyDescent="0.25">
      <c r="A40" s="26">
        <v>18</v>
      </c>
      <c r="B40" s="26" t="s">
        <v>620</v>
      </c>
      <c r="C40" s="27" t="s">
        <v>295</v>
      </c>
      <c r="D40" s="27" t="s">
        <v>17</v>
      </c>
      <c r="E40" s="27" t="s">
        <v>296</v>
      </c>
      <c r="F40" s="27" t="s">
        <v>297</v>
      </c>
      <c r="G40" s="99" t="s">
        <v>2419</v>
      </c>
      <c r="H40" s="99" t="s">
        <v>2420</v>
      </c>
      <c r="I40" s="99" t="s">
        <v>2421</v>
      </c>
      <c r="J40" s="99" t="s">
        <v>2422</v>
      </c>
      <c r="K40" s="100" t="s">
        <v>427</v>
      </c>
      <c r="L40" s="101" t="s">
        <v>2423</v>
      </c>
      <c r="M40" s="103"/>
    </row>
    <row r="41" spans="1:13" x14ac:dyDescent="0.25">
      <c r="A41" s="26">
        <v>19</v>
      </c>
      <c r="B41" s="26" t="s">
        <v>1242</v>
      </c>
      <c r="C41" s="27" t="s">
        <v>1094</v>
      </c>
      <c r="D41" s="27" t="s">
        <v>17</v>
      </c>
      <c r="E41" s="27" t="s">
        <v>1095</v>
      </c>
      <c r="F41" s="27" t="s">
        <v>146</v>
      </c>
      <c r="G41" s="26" t="s">
        <v>2424</v>
      </c>
      <c r="H41" s="26" t="s">
        <v>2425</v>
      </c>
      <c r="I41" s="26" t="s">
        <v>1983</v>
      </c>
      <c r="J41" s="26" t="s">
        <v>1901</v>
      </c>
      <c r="K41" s="100" t="s">
        <v>490</v>
      </c>
      <c r="L41" s="101" t="s">
        <v>2426</v>
      </c>
      <c r="M41" s="103"/>
    </row>
    <row r="42" spans="1:13" x14ac:dyDescent="0.25">
      <c r="A42" s="26">
        <v>20</v>
      </c>
      <c r="B42" s="26" t="s">
        <v>2427</v>
      </c>
      <c r="C42" s="27" t="s">
        <v>2295</v>
      </c>
      <c r="D42" s="27" t="s">
        <v>17</v>
      </c>
      <c r="E42" s="27" t="s">
        <v>2296</v>
      </c>
      <c r="F42" s="27" t="s">
        <v>63</v>
      </c>
      <c r="G42" s="99" t="s">
        <v>2428</v>
      </c>
      <c r="H42" s="99" t="s">
        <v>2429</v>
      </c>
      <c r="I42" s="99" t="s">
        <v>2430</v>
      </c>
      <c r="J42" s="99" t="s">
        <v>1914</v>
      </c>
      <c r="K42" s="100" t="s">
        <v>427</v>
      </c>
      <c r="L42" s="101" t="s">
        <v>2431</v>
      </c>
      <c r="M42" s="103"/>
    </row>
    <row r="43" spans="1:13" x14ac:dyDescent="0.25">
      <c r="A43" s="26">
        <v>21</v>
      </c>
      <c r="B43" s="26" t="s">
        <v>2032</v>
      </c>
      <c r="C43" s="27" t="s">
        <v>1864</v>
      </c>
      <c r="D43" s="27" t="s">
        <v>17</v>
      </c>
      <c r="E43" s="27" t="s">
        <v>1865</v>
      </c>
      <c r="F43" s="27" t="s">
        <v>1082</v>
      </c>
      <c r="G43" s="26" t="s">
        <v>2034</v>
      </c>
      <c r="H43" s="26" t="s">
        <v>2419</v>
      </c>
      <c r="I43" s="26" t="s">
        <v>2432</v>
      </c>
      <c r="J43" s="26" t="s">
        <v>2433</v>
      </c>
      <c r="K43" s="100" t="s">
        <v>490</v>
      </c>
      <c r="L43" s="101" t="s">
        <v>2434</v>
      </c>
      <c r="M43" s="103"/>
    </row>
    <row r="44" spans="1:13" x14ac:dyDescent="0.25">
      <c r="A44" s="26">
        <v>22</v>
      </c>
      <c r="B44" s="26" t="s">
        <v>609</v>
      </c>
      <c r="C44" s="27" t="s">
        <v>134</v>
      </c>
      <c r="D44" s="27" t="s">
        <v>17</v>
      </c>
      <c r="E44" s="27" t="s">
        <v>96</v>
      </c>
      <c r="F44" s="27" t="s">
        <v>135</v>
      </c>
      <c r="G44" s="99" t="s">
        <v>2435</v>
      </c>
      <c r="H44" s="99" t="s">
        <v>2436</v>
      </c>
      <c r="I44" s="99" t="s">
        <v>1928</v>
      </c>
      <c r="J44" s="99" t="s">
        <v>2397</v>
      </c>
      <c r="K44" s="100" t="s">
        <v>2437</v>
      </c>
      <c r="L44" s="101" t="s">
        <v>2438</v>
      </c>
      <c r="M44" s="103"/>
    </row>
    <row r="45" spans="1:13" x14ac:dyDescent="0.25">
      <c r="A45" s="26">
        <v>23</v>
      </c>
      <c r="B45" s="26" t="s">
        <v>1236</v>
      </c>
      <c r="C45" s="27" t="s">
        <v>123</v>
      </c>
      <c r="D45" s="27" t="s">
        <v>17</v>
      </c>
      <c r="E45" s="27" t="s">
        <v>124</v>
      </c>
      <c r="F45" s="27" t="s">
        <v>287</v>
      </c>
      <c r="G45" s="26" t="s">
        <v>2439</v>
      </c>
      <c r="H45" s="26" t="s">
        <v>1909</v>
      </c>
      <c r="I45" s="26" t="s">
        <v>2020</v>
      </c>
      <c r="J45" s="26" t="s">
        <v>1896</v>
      </c>
      <c r="K45" s="100" t="s">
        <v>490</v>
      </c>
      <c r="L45" s="101" t="s">
        <v>2440</v>
      </c>
      <c r="M45" s="103"/>
    </row>
    <row r="46" spans="1:13" x14ac:dyDescent="0.25">
      <c r="A46" s="26">
        <v>24</v>
      </c>
      <c r="B46" s="26" t="s">
        <v>1627</v>
      </c>
      <c r="C46" s="27" t="s">
        <v>1523</v>
      </c>
      <c r="D46" s="27" t="s">
        <v>17</v>
      </c>
      <c r="E46" s="27" t="s">
        <v>18</v>
      </c>
      <c r="F46" s="27" t="s">
        <v>218</v>
      </c>
      <c r="G46" s="99" t="s">
        <v>2441</v>
      </c>
      <c r="H46" s="99" t="s">
        <v>2442</v>
      </c>
      <c r="I46" s="99" t="s">
        <v>2443</v>
      </c>
      <c r="J46" s="99" t="s">
        <v>2444</v>
      </c>
      <c r="K46" s="100" t="s">
        <v>497</v>
      </c>
      <c r="L46" s="101" t="s">
        <v>2445</v>
      </c>
      <c r="M46" s="103"/>
    </row>
    <row r="47" spans="1:13" x14ac:dyDescent="0.25">
      <c r="A47" s="26">
        <v>25</v>
      </c>
      <c r="B47" s="26" t="s">
        <v>638</v>
      </c>
      <c r="C47" s="27" t="s">
        <v>319</v>
      </c>
      <c r="D47" s="27" t="s">
        <v>17</v>
      </c>
      <c r="E47" s="27" t="s">
        <v>320</v>
      </c>
      <c r="F47" s="27" t="s">
        <v>39</v>
      </c>
      <c r="G47" s="26" t="s">
        <v>2446</v>
      </c>
      <c r="H47" s="26" t="s">
        <v>2447</v>
      </c>
      <c r="I47" s="26" t="s">
        <v>2448</v>
      </c>
      <c r="J47" s="26" t="s">
        <v>1924</v>
      </c>
      <c r="K47" s="100" t="s">
        <v>490</v>
      </c>
      <c r="L47" s="101" t="s">
        <v>2449</v>
      </c>
      <c r="M47" s="103"/>
    </row>
    <row r="48" spans="1:13" x14ac:dyDescent="0.25">
      <c r="A48" s="26">
        <v>26</v>
      </c>
      <c r="B48" s="26" t="s">
        <v>2450</v>
      </c>
      <c r="C48" s="27" t="s">
        <v>2308</v>
      </c>
      <c r="D48" s="27" t="s">
        <v>17</v>
      </c>
      <c r="E48" s="27" t="s">
        <v>404</v>
      </c>
      <c r="F48" s="27" t="s">
        <v>2451</v>
      </c>
      <c r="G48" s="99" t="s">
        <v>2452</v>
      </c>
      <c r="H48" s="99" t="s">
        <v>2453</v>
      </c>
      <c r="I48" s="99" t="s">
        <v>2454</v>
      </c>
      <c r="J48" s="99" t="s">
        <v>2455</v>
      </c>
      <c r="K48" s="100" t="s">
        <v>427</v>
      </c>
      <c r="L48" s="101" t="s">
        <v>2456</v>
      </c>
      <c r="M48" s="103"/>
    </row>
    <row r="49" spans="1:13" x14ac:dyDescent="0.25">
      <c r="A49" s="26">
        <v>27</v>
      </c>
      <c r="B49" s="26" t="s">
        <v>2457</v>
      </c>
      <c r="C49" s="27" t="s">
        <v>2288</v>
      </c>
      <c r="D49" s="27" t="s">
        <v>17</v>
      </c>
      <c r="E49" s="27" t="s">
        <v>96</v>
      </c>
      <c r="F49" s="27" t="s">
        <v>208</v>
      </c>
      <c r="G49" s="26" t="s">
        <v>2458</v>
      </c>
      <c r="H49" s="26" t="s">
        <v>2459</v>
      </c>
      <c r="I49" s="26" t="s">
        <v>2460</v>
      </c>
      <c r="J49" s="26" t="s">
        <v>2461</v>
      </c>
      <c r="K49" s="100" t="s">
        <v>1491</v>
      </c>
      <c r="L49" s="101" t="s">
        <v>2462</v>
      </c>
      <c r="M49" s="103"/>
    </row>
    <row r="50" spans="1:13" x14ac:dyDescent="0.25">
      <c r="A50" s="102" t="s">
        <v>351</v>
      </c>
      <c r="B50" s="103"/>
      <c r="C50" s="104"/>
      <c r="D50" s="104"/>
      <c r="E50" s="104"/>
      <c r="F50" s="104"/>
      <c r="G50" s="105"/>
      <c r="H50" s="105"/>
      <c r="I50" s="105"/>
      <c r="J50" s="105"/>
      <c r="K50" s="106"/>
      <c r="L50" s="107"/>
    </row>
    <row r="51" spans="1:13" x14ac:dyDescent="0.25">
      <c r="A51" s="108" t="s">
        <v>340</v>
      </c>
      <c r="B51" s="108" t="s">
        <v>341</v>
      </c>
      <c r="C51" s="109" t="s">
        <v>0</v>
      </c>
      <c r="D51" s="109" t="s">
        <v>1</v>
      </c>
      <c r="E51" s="109" t="s">
        <v>342</v>
      </c>
      <c r="F51" s="109" t="s">
        <v>3</v>
      </c>
      <c r="G51" s="110" t="s">
        <v>343</v>
      </c>
      <c r="H51" s="110" t="s">
        <v>344</v>
      </c>
      <c r="I51" s="110" t="s">
        <v>345</v>
      </c>
      <c r="J51" s="110" t="s">
        <v>425</v>
      </c>
      <c r="K51" s="111" t="s">
        <v>346</v>
      </c>
      <c r="L51" s="110" t="s">
        <v>347</v>
      </c>
      <c r="M51" s="116" t="s">
        <v>366</v>
      </c>
    </row>
    <row r="52" spans="1:13" x14ac:dyDescent="0.25">
      <c r="A52" s="26">
        <v>1</v>
      </c>
      <c r="B52" s="26" t="s">
        <v>644</v>
      </c>
      <c r="C52" s="27" t="s">
        <v>4</v>
      </c>
      <c r="D52" s="27" t="s">
        <v>5</v>
      </c>
      <c r="E52" s="27" t="s">
        <v>6</v>
      </c>
      <c r="F52" s="27" t="s">
        <v>11</v>
      </c>
      <c r="G52" s="26" t="s">
        <v>2463</v>
      </c>
      <c r="H52" s="26" t="s">
        <v>2464</v>
      </c>
      <c r="I52" s="26" t="s">
        <v>705</v>
      </c>
      <c r="J52" s="26" t="s">
        <v>2465</v>
      </c>
      <c r="K52" s="100" t="s">
        <v>427</v>
      </c>
      <c r="L52" s="101" t="s">
        <v>2466</v>
      </c>
      <c r="M52" s="76">
        <v>25</v>
      </c>
    </row>
    <row r="53" spans="1:13" x14ac:dyDescent="0.25">
      <c r="A53" s="26">
        <v>2</v>
      </c>
      <c r="B53" s="26" t="s">
        <v>747</v>
      </c>
      <c r="C53" s="27" t="s">
        <v>139</v>
      </c>
      <c r="D53" s="27" t="s">
        <v>17</v>
      </c>
      <c r="E53" s="27" t="s">
        <v>137</v>
      </c>
      <c r="F53" s="27" t="s">
        <v>138</v>
      </c>
      <c r="G53" s="99" t="s">
        <v>892</v>
      </c>
      <c r="H53" s="99" t="s">
        <v>2312</v>
      </c>
      <c r="I53" s="99" t="s">
        <v>2467</v>
      </c>
      <c r="J53" s="99" t="s">
        <v>496</v>
      </c>
      <c r="K53" s="100" t="s">
        <v>490</v>
      </c>
      <c r="L53" s="101" t="s">
        <v>2468</v>
      </c>
      <c r="M53" s="76">
        <v>18</v>
      </c>
    </row>
    <row r="54" spans="1:13" x14ac:dyDescent="0.25">
      <c r="A54" s="26">
        <v>3</v>
      </c>
      <c r="B54" s="26" t="s">
        <v>650</v>
      </c>
      <c r="C54" s="27" t="s">
        <v>108</v>
      </c>
      <c r="D54" s="27" t="s">
        <v>87</v>
      </c>
      <c r="E54" s="27" t="s">
        <v>170</v>
      </c>
      <c r="F54" s="27" t="s">
        <v>106</v>
      </c>
      <c r="G54" s="26" t="s">
        <v>2469</v>
      </c>
      <c r="H54" s="26" t="s">
        <v>629</v>
      </c>
      <c r="I54" s="26" t="s">
        <v>2470</v>
      </c>
      <c r="J54" s="26" t="s">
        <v>542</v>
      </c>
      <c r="K54" s="100" t="s">
        <v>497</v>
      </c>
      <c r="L54" s="101" t="s">
        <v>2471</v>
      </c>
      <c r="M54" s="76">
        <v>15</v>
      </c>
    </row>
    <row r="55" spans="1:13" x14ac:dyDescent="0.25">
      <c r="A55" s="26">
        <v>4</v>
      </c>
      <c r="B55" s="26" t="s">
        <v>2082</v>
      </c>
      <c r="C55" s="27" t="s">
        <v>16</v>
      </c>
      <c r="D55" s="27" t="s">
        <v>17</v>
      </c>
      <c r="E55" s="27" t="s">
        <v>6</v>
      </c>
      <c r="F55" s="27" t="s">
        <v>11</v>
      </c>
      <c r="G55" s="99" t="s">
        <v>2472</v>
      </c>
      <c r="H55" s="99" t="s">
        <v>2328</v>
      </c>
      <c r="I55" s="99" t="s">
        <v>602</v>
      </c>
      <c r="J55" s="99" t="s">
        <v>627</v>
      </c>
      <c r="K55" s="100" t="s">
        <v>427</v>
      </c>
      <c r="L55" s="101" t="s">
        <v>2473</v>
      </c>
      <c r="M55" s="76">
        <v>12</v>
      </c>
    </row>
    <row r="56" spans="1:13" x14ac:dyDescent="0.25">
      <c r="A56" s="26">
        <v>5</v>
      </c>
      <c r="B56" s="26" t="s">
        <v>1265</v>
      </c>
      <c r="C56" s="27" t="s">
        <v>84</v>
      </c>
      <c r="D56" s="27" t="s">
        <v>17</v>
      </c>
      <c r="E56" s="27" t="s">
        <v>34</v>
      </c>
      <c r="F56" s="27" t="s">
        <v>15</v>
      </c>
      <c r="G56" s="26" t="s">
        <v>2474</v>
      </c>
      <c r="H56" s="26" t="s">
        <v>2317</v>
      </c>
      <c r="I56" s="26" t="s">
        <v>1393</v>
      </c>
      <c r="J56" s="26" t="s">
        <v>1334</v>
      </c>
      <c r="K56" s="100" t="s">
        <v>427</v>
      </c>
      <c r="L56" s="101" t="s">
        <v>2475</v>
      </c>
      <c r="M56" s="76">
        <v>10</v>
      </c>
    </row>
    <row r="57" spans="1:13" x14ac:dyDescent="0.25">
      <c r="A57" s="26">
        <v>6</v>
      </c>
      <c r="B57" s="26" t="s">
        <v>661</v>
      </c>
      <c r="C57" s="27" t="s">
        <v>131</v>
      </c>
      <c r="D57" s="27" t="s">
        <v>17</v>
      </c>
      <c r="E57" s="27" t="s">
        <v>34</v>
      </c>
      <c r="F57" s="27" t="s">
        <v>132</v>
      </c>
      <c r="G57" s="99" t="s">
        <v>2007</v>
      </c>
      <c r="H57" s="99" t="s">
        <v>2417</v>
      </c>
      <c r="I57" s="99" t="s">
        <v>808</v>
      </c>
      <c r="J57" s="99" t="s">
        <v>2476</v>
      </c>
      <c r="K57" s="100" t="s">
        <v>490</v>
      </c>
      <c r="L57" s="101" t="s">
        <v>2477</v>
      </c>
      <c r="M57" s="76">
        <v>8</v>
      </c>
    </row>
    <row r="58" spans="1:13" x14ac:dyDescent="0.25">
      <c r="A58" s="26">
        <v>7</v>
      </c>
      <c r="B58" s="26" t="s">
        <v>667</v>
      </c>
      <c r="C58" s="27" t="s">
        <v>37</v>
      </c>
      <c r="D58" s="27" t="s">
        <v>17</v>
      </c>
      <c r="E58" s="27" t="s">
        <v>38</v>
      </c>
      <c r="F58" s="27" t="s">
        <v>39</v>
      </c>
      <c r="G58" s="26" t="s">
        <v>2478</v>
      </c>
      <c r="H58" s="26" t="s">
        <v>2479</v>
      </c>
      <c r="I58" s="26" t="s">
        <v>488</v>
      </c>
      <c r="J58" s="26" t="s">
        <v>2136</v>
      </c>
      <c r="K58" s="100" t="s">
        <v>913</v>
      </c>
      <c r="L58" s="101" t="s">
        <v>2480</v>
      </c>
      <c r="M58" s="76">
        <v>6</v>
      </c>
    </row>
    <row r="59" spans="1:13" x14ac:dyDescent="0.25">
      <c r="A59" s="26">
        <v>8</v>
      </c>
      <c r="B59" s="26" t="s">
        <v>656</v>
      </c>
      <c r="C59" s="27" t="s">
        <v>136</v>
      </c>
      <c r="D59" s="27" t="s">
        <v>17</v>
      </c>
      <c r="E59" s="27" t="s">
        <v>137</v>
      </c>
      <c r="F59" s="27" t="s">
        <v>138</v>
      </c>
      <c r="G59" s="99" t="s">
        <v>940</v>
      </c>
      <c r="H59" s="99" t="s">
        <v>2481</v>
      </c>
      <c r="I59" s="99" t="s">
        <v>2370</v>
      </c>
      <c r="J59" s="99" t="s">
        <v>1167</v>
      </c>
      <c r="K59" s="100" t="s">
        <v>490</v>
      </c>
      <c r="L59" s="101" t="s">
        <v>2482</v>
      </c>
      <c r="M59" s="76">
        <v>4</v>
      </c>
    </row>
    <row r="60" spans="1:13" x14ac:dyDescent="0.25">
      <c r="A60" s="26">
        <v>9</v>
      </c>
      <c r="B60" s="26" t="s">
        <v>680</v>
      </c>
      <c r="C60" s="27" t="s">
        <v>71</v>
      </c>
      <c r="D60" s="27" t="s">
        <v>17</v>
      </c>
      <c r="E60" s="27" t="s">
        <v>72</v>
      </c>
      <c r="F60" s="27" t="s">
        <v>7</v>
      </c>
      <c r="G60" s="26" t="s">
        <v>2272</v>
      </c>
      <c r="H60" s="26" t="s">
        <v>2405</v>
      </c>
      <c r="I60" s="26" t="s">
        <v>2483</v>
      </c>
      <c r="J60" s="26" t="s">
        <v>2217</v>
      </c>
      <c r="K60" s="100" t="s">
        <v>913</v>
      </c>
      <c r="L60" s="101" t="s">
        <v>2484</v>
      </c>
      <c r="M60" s="76">
        <v>2</v>
      </c>
    </row>
    <row r="61" spans="1:13" x14ac:dyDescent="0.25">
      <c r="A61" s="26">
        <v>10</v>
      </c>
      <c r="B61" s="26" t="s">
        <v>683</v>
      </c>
      <c r="C61" s="27" t="s">
        <v>266</v>
      </c>
      <c r="D61" s="27" t="s">
        <v>17</v>
      </c>
      <c r="E61" s="27" t="s">
        <v>58</v>
      </c>
      <c r="F61" s="27" t="s">
        <v>128</v>
      </c>
      <c r="G61" s="99" t="s">
        <v>2066</v>
      </c>
      <c r="H61" s="99" t="s">
        <v>2388</v>
      </c>
      <c r="I61" s="99" t="s">
        <v>1967</v>
      </c>
      <c r="J61" s="99" t="s">
        <v>2080</v>
      </c>
      <c r="K61" s="100" t="s">
        <v>490</v>
      </c>
      <c r="L61" s="101" t="s">
        <v>2485</v>
      </c>
      <c r="M61" s="76">
        <v>1</v>
      </c>
    </row>
    <row r="62" spans="1:13" x14ac:dyDescent="0.25">
      <c r="A62" s="26">
        <v>11</v>
      </c>
      <c r="B62" s="26" t="s">
        <v>687</v>
      </c>
      <c r="C62" s="27" t="s">
        <v>191</v>
      </c>
      <c r="D62" s="27" t="s">
        <v>17</v>
      </c>
      <c r="E62" s="27" t="s">
        <v>24</v>
      </c>
      <c r="F62" s="27" t="s">
        <v>21</v>
      </c>
      <c r="G62" s="26" t="s">
        <v>2486</v>
      </c>
      <c r="H62" s="26" t="s">
        <v>755</v>
      </c>
      <c r="I62" s="26" t="s">
        <v>724</v>
      </c>
      <c r="J62" s="26" t="s">
        <v>1891</v>
      </c>
      <c r="K62" s="100" t="s">
        <v>427</v>
      </c>
      <c r="L62" s="101" t="s">
        <v>2487</v>
      </c>
    </row>
    <row r="63" spans="1:13" x14ac:dyDescent="0.25">
      <c r="A63" s="26">
        <v>12</v>
      </c>
      <c r="B63" s="26" t="s">
        <v>727</v>
      </c>
      <c r="C63" s="27" t="s">
        <v>322</v>
      </c>
      <c r="D63" s="27" t="s">
        <v>17</v>
      </c>
      <c r="E63" s="27" t="s">
        <v>58</v>
      </c>
      <c r="F63" s="27" t="s">
        <v>323</v>
      </c>
      <c r="G63" s="99" t="s">
        <v>1915</v>
      </c>
      <c r="H63" s="99" t="s">
        <v>1900</v>
      </c>
      <c r="I63" s="99" t="s">
        <v>2406</v>
      </c>
      <c r="J63" s="99" t="s">
        <v>2422</v>
      </c>
      <c r="K63" s="100" t="s">
        <v>427</v>
      </c>
      <c r="L63" s="101" t="s">
        <v>2488</v>
      </c>
    </row>
    <row r="64" spans="1:13" x14ac:dyDescent="0.25">
      <c r="A64" s="26">
        <v>13</v>
      </c>
      <c r="B64" s="26" t="s">
        <v>697</v>
      </c>
      <c r="C64" s="27" t="s">
        <v>47</v>
      </c>
      <c r="D64" s="27" t="s">
        <v>17</v>
      </c>
      <c r="E64" s="27" t="s">
        <v>24</v>
      </c>
      <c r="F64" s="27" t="s">
        <v>15</v>
      </c>
      <c r="G64" s="26" t="s">
        <v>943</v>
      </c>
      <c r="H64" s="26" t="s">
        <v>2489</v>
      </c>
      <c r="I64" s="26" t="s">
        <v>2378</v>
      </c>
      <c r="J64" s="26" t="s">
        <v>2490</v>
      </c>
      <c r="K64" s="100" t="s">
        <v>490</v>
      </c>
      <c r="L64" s="101" t="s">
        <v>2491</v>
      </c>
    </row>
    <row r="65" spans="1:13" x14ac:dyDescent="0.25">
      <c r="A65" s="26">
        <v>14</v>
      </c>
      <c r="B65" s="26" t="s">
        <v>1677</v>
      </c>
      <c r="C65" s="27" t="s">
        <v>1498</v>
      </c>
      <c r="D65" s="27" t="s">
        <v>1499</v>
      </c>
      <c r="E65" s="27" t="s">
        <v>1500</v>
      </c>
      <c r="F65" s="27" t="s">
        <v>409</v>
      </c>
      <c r="G65" s="99" t="s">
        <v>2113</v>
      </c>
      <c r="H65" s="99" t="s">
        <v>1975</v>
      </c>
      <c r="I65" s="99" t="s">
        <v>2492</v>
      </c>
      <c r="J65" s="99" t="s">
        <v>2493</v>
      </c>
      <c r="K65" s="100" t="s">
        <v>427</v>
      </c>
      <c r="L65" s="101" t="s">
        <v>2494</v>
      </c>
    </row>
    <row r="66" spans="1:13" x14ac:dyDescent="0.25">
      <c r="A66" s="26">
        <v>15</v>
      </c>
      <c r="B66" s="26" t="s">
        <v>2495</v>
      </c>
      <c r="C66" s="27" t="s">
        <v>2306</v>
      </c>
      <c r="D66" s="27" t="s">
        <v>388</v>
      </c>
      <c r="E66" s="27" t="s">
        <v>389</v>
      </c>
      <c r="F66" s="27" t="s">
        <v>15</v>
      </c>
      <c r="G66" s="26" t="s">
        <v>2324</v>
      </c>
      <c r="H66" s="26" t="s">
        <v>2496</v>
      </c>
      <c r="I66" s="26" t="s">
        <v>2497</v>
      </c>
      <c r="J66" s="26" t="s">
        <v>2498</v>
      </c>
      <c r="K66" s="100" t="s">
        <v>1158</v>
      </c>
      <c r="L66" s="101" t="s">
        <v>2499</v>
      </c>
    </row>
    <row r="67" spans="1:13" x14ac:dyDescent="0.25">
      <c r="A67" s="26">
        <v>16</v>
      </c>
      <c r="B67" s="26" t="s">
        <v>1319</v>
      </c>
      <c r="C67" s="27" t="s">
        <v>111</v>
      </c>
      <c r="D67" s="27" t="s">
        <v>87</v>
      </c>
      <c r="E67" s="27" t="s">
        <v>80</v>
      </c>
      <c r="F67" s="27" t="s">
        <v>15</v>
      </c>
      <c r="G67" s="99" t="s">
        <v>2044</v>
      </c>
      <c r="H67" s="99" t="s">
        <v>1889</v>
      </c>
      <c r="I67" s="99" t="s">
        <v>759</v>
      </c>
      <c r="J67" s="99" t="s">
        <v>2500</v>
      </c>
      <c r="K67" s="100" t="s">
        <v>490</v>
      </c>
      <c r="L67" s="101" t="s">
        <v>2501</v>
      </c>
    </row>
    <row r="68" spans="1:13" x14ac:dyDescent="0.25">
      <c r="A68" s="26">
        <v>17</v>
      </c>
      <c r="B68" s="26" t="s">
        <v>712</v>
      </c>
      <c r="C68" s="27" t="s">
        <v>245</v>
      </c>
      <c r="D68" s="27" t="s">
        <v>17</v>
      </c>
      <c r="E68" s="27" t="s">
        <v>246</v>
      </c>
      <c r="F68" s="27" t="s">
        <v>200</v>
      </c>
      <c r="G68" s="26" t="s">
        <v>2502</v>
      </c>
      <c r="H68" s="26" t="s">
        <v>2119</v>
      </c>
      <c r="I68" s="26" t="s">
        <v>936</v>
      </c>
      <c r="J68" s="26" t="s">
        <v>2327</v>
      </c>
      <c r="K68" s="100" t="s">
        <v>490</v>
      </c>
      <c r="L68" s="101" t="s">
        <v>2503</v>
      </c>
    </row>
    <row r="69" spans="1:13" x14ac:dyDescent="0.25">
      <c r="A69" s="26">
        <v>18</v>
      </c>
      <c r="B69" s="26" t="s">
        <v>1327</v>
      </c>
      <c r="C69" s="27" t="s">
        <v>1093</v>
      </c>
      <c r="D69" s="27" t="s">
        <v>17</v>
      </c>
      <c r="E69" s="27" t="s">
        <v>24</v>
      </c>
      <c r="F69" s="27" t="s">
        <v>128</v>
      </c>
      <c r="G69" s="99" t="s">
        <v>2504</v>
      </c>
      <c r="H69" s="99" t="s">
        <v>2505</v>
      </c>
      <c r="I69" s="99" t="s">
        <v>894</v>
      </c>
      <c r="J69" s="99" t="s">
        <v>1170</v>
      </c>
      <c r="K69" s="100" t="s">
        <v>490</v>
      </c>
      <c r="L69" s="101" t="s">
        <v>2506</v>
      </c>
    </row>
    <row r="70" spans="1:13" x14ac:dyDescent="0.25">
      <c r="A70" s="26">
        <v>19</v>
      </c>
      <c r="B70" s="26" t="s">
        <v>2078</v>
      </c>
      <c r="C70" s="27" t="s">
        <v>2286</v>
      </c>
      <c r="D70" s="27" t="s">
        <v>17</v>
      </c>
      <c r="E70" s="27" t="s">
        <v>246</v>
      </c>
      <c r="F70" s="27" t="s">
        <v>200</v>
      </c>
      <c r="G70" s="26" t="s">
        <v>2507</v>
      </c>
      <c r="H70" s="26" t="s">
        <v>2508</v>
      </c>
      <c r="I70" s="26" t="s">
        <v>2509</v>
      </c>
      <c r="J70" s="26" t="s">
        <v>2016</v>
      </c>
      <c r="K70" s="100" t="s">
        <v>490</v>
      </c>
      <c r="L70" s="101" t="s">
        <v>2510</v>
      </c>
    </row>
    <row r="71" spans="1:13" x14ac:dyDescent="0.25">
      <c r="A71" s="26">
        <v>20</v>
      </c>
      <c r="B71" s="26" t="s">
        <v>2511</v>
      </c>
      <c r="C71" s="27" t="s">
        <v>2304</v>
      </c>
      <c r="D71" s="27" t="s">
        <v>327</v>
      </c>
      <c r="E71" s="27" t="s">
        <v>212</v>
      </c>
      <c r="F71" s="27" t="s">
        <v>294</v>
      </c>
      <c r="G71" s="99" t="s">
        <v>2101</v>
      </c>
      <c r="H71" s="100" t="s">
        <v>2512</v>
      </c>
      <c r="I71" s="100" t="s">
        <v>2513</v>
      </c>
      <c r="J71" s="100" t="s">
        <v>2514</v>
      </c>
      <c r="K71" s="100" t="s">
        <v>427</v>
      </c>
      <c r="L71" s="101" t="s">
        <v>2515</v>
      </c>
    </row>
    <row r="72" spans="1:13" x14ac:dyDescent="0.25">
      <c r="A72" s="26">
        <v>21</v>
      </c>
      <c r="B72" s="26" t="s">
        <v>2516</v>
      </c>
      <c r="C72" s="27" t="s">
        <v>2302</v>
      </c>
      <c r="D72" s="27" t="s">
        <v>17</v>
      </c>
      <c r="E72" s="27" t="s">
        <v>2303</v>
      </c>
      <c r="F72" s="27" t="s">
        <v>294</v>
      </c>
      <c r="G72" s="26" t="s">
        <v>2517</v>
      </c>
      <c r="H72" s="26" t="s">
        <v>2112</v>
      </c>
      <c r="I72" s="26" t="s">
        <v>2433</v>
      </c>
      <c r="J72" s="26" t="s">
        <v>2029</v>
      </c>
      <c r="K72" s="100" t="s">
        <v>427</v>
      </c>
      <c r="L72" s="101" t="s">
        <v>2518</v>
      </c>
    </row>
    <row r="73" spans="1:13" x14ac:dyDescent="0.25">
      <c r="A73" s="26">
        <v>22</v>
      </c>
      <c r="B73" s="26" t="s">
        <v>2519</v>
      </c>
      <c r="C73" s="27" t="s">
        <v>67</v>
      </c>
      <c r="D73" s="27" t="s">
        <v>17</v>
      </c>
      <c r="E73" s="27" t="s">
        <v>24</v>
      </c>
      <c r="F73" s="27" t="s">
        <v>68</v>
      </c>
      <c r="G73" s="99" t="s">
        <v>2520</v>
      </c>
      <c r="H73" s="99" t="s">
        <v>2123</v>
      </c>
      <c r="I73" s="99" t="s">
        <v>2443</v>
      </c>
      <c r="J73" s="99" t="s">
        <v>2521</v>
      </c>
      <c r="K73" s="100" t="s">
        <v>490</v>
      </c>
      <c r="L73" s="101" t="s">
        <v>2522</v>
      </c>
    </row>
    <row r="74" spans="1:13" x14ac:dyDescent="0.25">
      <c r="A74" s="26">
        <v>23</v>
      </c>
      <c r="B74" s="26" t="s">
        <v>1686</v>
      </c>
      <c r="C74" s="27" t="s">
        <v>1507</v>
      </c>
      <c r="D74" s="27" t="s">
        <v>17</v>
      </c>
      <c r="E74" s="27" t="s">
        <v>34</v>
      </c>
      <c r="F74" s="27" t="s">
        <v>1508</v>
      </c>
      <c r="G74" s="26" t="s">
        <v>2523</v>
      </c>
      <c r="H74" s="26" t="s">
        <v>2524</v>
      </c>
      <c r="I74" s="26" t="s">
        <v>2448</v>
      </c>
      <c r="J74" s="26" t="s">
        <v>2443</v>
      </c>
      <c r="K74" s="100" t="s">
        <v>490</v>
      </c>
      <c r="L74" s="101" t="s">
        <v>2525</v>
      </c>
    </row>
    <row r="75" spans="1:13" x14ac:dyDescent="0.25">
      <c r="A75" s="26">
        <v>24</v>
      </c>
      <c r="B75" s="26" t="s">
        <v>2122</v>
      </c>
      <c r="C75" s="27" t="s">
        <v>1875</v>
      </c>
      <c r="D75" s="27" t="s">
        <v>17</v>
      </c>
      <c r="E75" s="27" t="s">
        <v>243</v>
      </c>
      <c r="F75" s="27" t="s">
        <v>289</v>
      </c>
      <c r="G75" s="99" t="s">
        <v>2526</v>
      </c>
      <c r="H75" s="100" t="s">
        <v>2512</v>
      </c>
      <c r="I75" s="100" t="s">
        <v>2513</v>
      </c>
      <c r="J75" s="100" t="s">
        <v>2514</v>
      </c>
      <c r="K75" s="100" t="s">
        <v>427</v>
      </c>
      <c r="L75" s="101" t="s">
        <v>2527</v>
      </c>
    </row>
    <row r="76" spans="1:13" x14ac:dyDescent="0.25">
      <c r="A76" s="102" t="s">
        <v>358</v>
      </c>
      <c r="B76" s="103"/>
      <c r="C76" s="104"/>
      <c r="D76" s="104"/>
      <c r="E76" s="104"/>
      <c r="F76" s="104"/>
      <c r="G76" s="105"/>
      <c r="H76" s="105"/>
      <c r="I76" s="105"/>
      <c r="J76" s="105"/>
      <c r="K76" s="106"/>
      <c r="L76" s="107"/>
    </row>
    <row r="77" spans="1:13" x14ac:dyDescent="0.25">
      <c r="A77" s="108" t="s">
        <v>340</v>
      </c>
      <c r="B77" s="108" t="s">
        <v>341</v>
      </c>
      <c r="C77" s="109" t="s">
        <v>0</v>
      </c>
      <c r="D77" s="109" t="s">
        <v>1</v>
      </c>
      <c r="E77" s="109" t="s">
        <v>342</v>
      </c>
      <c r="F77" s="109" t="s">
        <v>3</v>
      </c>
      <c r="G77" s="110" t="s">
        <v>343</v>
      </c>
      <c r="H77" s="110" t="s">
        <v>344</v>
      </c>
      <c r="I77" s="110" t="s">
        <v>345</v>
      </c>
      <c r="J77" s="110" t="s">
        <v>425</v>
      </c>
      <c r="K77" s="111" t="s">
        <v>346</v>
      </c>
      <c r="L77" s="110" t="s">
        <v>347</v>
      </c>
      <c r="M77" s="116" t="s">
        <v>366</v>
      </c>
    </row>
    <row r="78" spans="1:13" x14ac:dyDescent="0.25">
      <c r="A78" s="26">
        <v>1</v>
      </c>
      <c r="B78" s="26" t="s">
        <v>1357</v>
      </c>
      <c r="C78" s="27" t="s">
        <v>1096</v>
      </c>
      <c r="D78" s="27" t="s">
        <v>17</v>
      </c>
      <c r="E78" s="27" t="s">
        <v>92</v>
      </c>
      <c r="F78" s="27" t="s">
        <v>39</v>
      </c>
      <c r="G78" s="26" t="s">
        <v>832</v>
      </c>
      <c r="H78" s="26" t="s">
        <v>2058</v>
      </c>
      <c r="I78" s="26" t="s">
        <v>2528</v>
      </c>
      <c r="J78" s="26" t="s">
        <v>606</v>
      </c>
      <c r="K78" s="100" t="s">
        <v>490</v>
      </c>
      <c r="L78" s="101" t="s">
        <v>2529</v>
      </c>
      <c r="M78" s="76">
        <v>25</v>
      </c>
    </row>
    <row r="79" spans="1:13" x14ac:dyDescent="0.25">
      <c r="A79" s="26">
        <v>2</v>
      </c>
      <c r="B79" s="26" t="s">
        <v>1729</v>
      </c>
      <c r="C79" s="27" t="s">
        <v>1513</v>
      </c>
      <c r="D79" s="27" t="s">
        <v>17</v>
      </c>
      <c r="E79" s="27" t="s">
        <v>35</v>
      </c>
      <c r="F79" s="27" t="s">
        <v>15</v>
      </c>
      <c r="G79" s="99" t="s">
        <v>2191</v>
      </c>
      <c r="H79" s="99" t="s">
        <v>880</v>
      </c>
      <c r="I79" s="99" t="s">
        <v>610</v>
      </c>
      <c r="J79" s="99" t="s">
        <v>928</v>
      </c>
      <c r="K79" s="100" t="s">
        <v>427</v>
      </c>
      <c r="L79" s="101" t="s">
        <v>2530</v>
      </c>
      <c r="M79" s="76">
        <v>18</v>
      </c>
    </row>
    <row r="80" spans="1:13" x14ac:dyDescent="0.25">
      <c r="A80" s="112">
        <v>2.5</v>
      </c>
      <c r="B80" s="112" t="s">
        <v>644</v>
      </c>
      <c r="C80" s="113" t="s">
        <v>4</v>
      </c>
      <c r="D80" s="113" t="s">
        <v>5</v>
      </c>
      <c r="E80" s="113" t="s">
        <v>6</v>
      </c>
      <c r="F80" s="113" t="s">
        <v>11</v>
      </c>
      <c r="G80" s="112" t="s">
        <v>2463</v>
      </c>
      <c r="H80" s="112" t="s">
        <v>2464</v>
      </c>
      <c r="I80" s="112" t="s">
        <v>705</v>
      </c>
      <c r="J80" s="112" t="s">
        <v>2465</v>
      </c>
      <c r="K80" s="112" t="s">
        <v>427</v>
      </c>
      <c r="L80" s="114" t="s">
        <v>2466</v>
      </c>
      <c r="M80" s="76">
        <v>15</v>
      </c>
    </row>
    <row r="81" spans="1:13" x14ac:dyDescent="0.25">
      <c r="A81" s="26">
        <v>3</v>
      </c>
      <c r="B81" s="26" t="s">
        <v>764</v>
      </c>
      <c r="C81" s="27" t="s">
        <v>19</v>
      </c>
      <c r="D81" s="27" t="s">
        <v>20</v>
      </c>
      <c r="E81" s="27" t="s">
        <v>141</v>
      </c>
      <c r="F81" s="27" t="s">
        <v>39</v>
      </c>
      <c r="G81" s="99" t="s">
        <v>2531</v>
      </c>
      <c r="H81" s="99" t="s">
        <v>793</v>
      </c>
      <c r="I81" s="99" t="s">
        <v>2532</v>
      </c>
      <c r="J81" s="99" t="s">
        <v>2533</v>
      </c>
      <c r="K81" s="100" t="s">
        <v>427</v>
      </c>
      <c r="L81" s="101" t="s">
        <v>2534</v>
      </c>
      <c r="M81" s="76">
        <v>12</v>
      </c>
    </row>
    <row r="82" spans="1:13" x14ac:dyDescent="0.25">
      <c r="A82" s="26">
        <v>4</v>
      </c>
      <c r="B82" s="26" t="s">
        <v>775</v>
      </c>
      <c r="C82" s="27" t="s">
        <v>119</v>
      </c>
      <c r="D82" s="27" t="s">
        <v>17</v>
      </c>
      <c r="E82" s="27" t="s">
        <v>140</v>
      </c>
      <c r="F82" s="27" t="s">
        <v>105</v>
      </c>
      <c r="G82" s="26" t="s">
        <v>1993</v>
      </c>
      <c r="H82" s="26" t="s">
        <v>2535</v>
      </c>
      <c r="I82" s="26" t="s">
        <v>2536</v>
      </c>
      <c r="J82" s="26" t="s">
        <v>2143</v>
      </c>
      <c r="K82" s="100" t="s">
        <v>490</v>
      </c>
      <c r="L82" s="101" t="s">
        <v>2537</v>
      </c>
      <c r="M82" s="76">
        <v>10</v>
      </c>
    </row>
    <row r="83" spans="1:13" x14ac:dyDescent="0.25">
      <c r="A83" s="26">
        <v>5</v>
      </c>
      <c r="B83" s="26" t="s">
        <v>779</v>
      </c>
      <c r="C83" s="27" t="s">
        <v>93</v>
      </c>
      <c r="D83" s="27" t="s">
        <v>17</v>
      </c>
      <c r="E83" s="27" t="s">
        <v>94</v>
      </c>
      <c r="F83" s="27" t="s">
        <v>39</v>
      </c>
      <c r="G83" s="99" t="s">
        <v>2538</v>
      </c>
      <c r="H83" s="99" t="s">
        <v>460</v>
      </c>
      <c r="I83" s="99" t="s">
        <v>2533</v>
      </c>
      <c r="J83" s="99" t="s">
        <v>2539</v>
      </c>
      <c r="K83" s="100" t="s">
        <v>490</v>
      </c>
      <c r="L83" s="101" t="s">
        <v>2540</v>
      </c>
      <c r="M83" s="76">
        <v>8</v>
      </c>
    </row>
    <row r="84" spans="1:13" x14ac:dyDescent="0.25">
      <c r="A84" s="26">
        <v>6</v>
      </c>
      <c r="B84" s="26" t="s">
        <v>785</v>
      </c>
      <c r="C84" s="27" t="s">
        <v>279</v>
      </c>
      <c r="D84" s="27" t="s">
        <v>17</v>
      </c>
      <c r="E84" s="27" t="s">
        <v>66</v>
      </c>
      <c r="F84" s="27" t="s">
        <v>1863</v>
      </c>
      <c r="G84" s="26" t="s">
        <v>2076</v>
      </c>
      <c r="H84" s="26" t="s">
        <v>2541</v>
      </c>
      <c r="I84" s="26" t="s">
        <v>812</v>
      </c>
      <c r="J84" s="26" t="s">
        <v>2542</v>
      </c>
      <c r="K84" s="100" t="s">
        <v>1158</v>
      </c>
      <c r="L84" s="101" t="s">
        <v>2543</v>
      </c>
      <c r="M84" s="76">
        <v>6</v>
      </c>
    </row>
    <row r="85" spans="1:13" x14ac:dyDescent="0.25">
      <c r="A85" s="26">
        <v>7</v>
      </c>
      <c r="B85" s="26" t="s">
        <v>790</v>
      </c>
      <c r="C85" s="27" t="s">
        <v>162</v>
      </c>
      <c r="D85" s="27" t="s">
        <v>20</v>
      </c>
      <c r="E85" s="27" t="s">
        <v>163</v>
      </c>
      <c r="F85" s="27" t="s">
        <v>105</v>
      </c>
      <c r="G85" s="99" t="s">
        <v>2544</v>
      </c>
      <c r="H85" s="99" t="s">
        <v>710</v>
      </c>
      <c r="I85" s="99" t="s">
        <v>1324</v>
      </c>
      <c r="J85" s="99" t="s">
        <v>2093</v>
      </c>
      <c r="K85" s="100" t="s">
        <v>913</v>
      </c>
      <c r="L85" s="101" t="s">
        <v>2545</v>
      </c>
      <c r="M85" s="76">
        <v>4</v>
      </c>
    </row>
    <row r="86" spans="1:13" x14ac:dyDescent="0.25">
      <c r="A86" s="26">
        <v>8</v>
      </c>
      <c r="B86" s="26" t="s">
        <v>1380</v>
      </c>
      <c r="C86" s="27" t="s">
        <v>1089</v>
      </c>
      <c r="D86" s="27" t="s">
        <v>17</v>
      </c>
      <c r="E86" s="27" t="s">
        <v>141</v>
      </c>
      <c r="F86" s="27" t="s">
        <v>1090</v>
      </c>
      <c r="G86" s="26" t="s">
        <v>2546</v>
      </c>
      <c r="H86" s="26" t="s">
        <v>837</v>
      </c>
      <c r="I86" s="26" t="s">
        <v>2067</v>
      </c>
      <c r="J86" s="26" t="s">
        <v>2200</v>
      </c>
      <c r="K86" s="100" t="s">
        <v>427</v>
      </c>
      <c r="L86" s="101" t="s">
        <v>2547</v>
      </c>
      <c r="M86" s="76">
        <v>2</v>
      </c>
    </row>
    <row r="87" spans="1:13" x14ac:dyDescent="0.25">
      <c r="A87" s="26">
        <v>9</v>
      </c>
      <c r="B87" s="26" t="s">
        <v>805</v>
      </c>
      <c r="C87" s="27" t="s">
        <v>259</v>
      </c>
      <c r="D87" s="27" t="s">
        <v>17</v>
      </c>
      <c r="E87" s="27" t="s">
        <v>260</v>
      </c>
      <c r="F87" s="27" t="s">
        <v>128</v>
      </c>
      <c r="G87" s="99" t="s">
        <v>1933</v>
      </c>
      <c r="H87" s="99" t="s">
        <v>1983</v>
      </c>
      <c r="I87" s="99" t="s">
        <v>2492</v>
      </c>
      <c r="J87" s="99" t="s">
        <v>2548</v>
      </c>
      <c r="K87" s="100" t="s">
        <v>427</v>
      </c>
      <c r="L87" s="101" t="s">
        <v>2549</v>
      </c>
      <c r="M87" s="76">
        <v>1</v>
      </c>
    </row>
    <row r="88" spans="1:13" x14ac:dyDescent="0.25">
      <c r="A88" s="26">
        <v>10</v>
      </c>
      <c r="B88" s="26" t="s">
        <v>2176</v>
      </c>
      <c r="C88" s="27" t="s">
        <v>1880</v>
      </c>
      <c r="D88" s="27" t="s">
        <v>17</v>
      </c>
      <c r="E88" s="27" t="s">
        <v>1881</v>
      </c>
      <c r="F88" s="27" t="s">
        <v>132</v>
      </c>
      <c r="G88" s="26" t="s">
        <v>2550</v>
      </c>
      <c r="H88" s="26" t="s">
        <v>2074</v>
      </c>
      <c r="I88" s="26" t="s">
        <v>2397</v>
      </c>
      <c r="J88" s="26" t="s">
        <v>2199</v>
      </c>
      <c r="K88" s="100" t="s">
        <v>1951</v>
      </c>
      <c r="L88" s="101" t="s">
        <v>2551</v>
      </c>
    </row>
    <row r="89" spans="1:13" x14ac:dyDescent="0.25">
      <c r="A89" s="26">
        <v>11</v>
      </c>
      <c r="B89" s="26" t="s">
        <v>825</v>
      </c>
      <c r="C89" s="27" t="s">
        <v>281</v>
      </c>
      <c r="D89" s="27" t="s">
        <v>17</v>
      </c>
      <c r="E89" s="27" t="s">
        <v>26</v>
      </c>
      <c r="F89" s="27" t="s">
        <v>128</v>
      </c>
      <c r="G89" s="99" t="s">
        <v>1934</v>
      </c>
      <c r="H89" s="99" t="s">
        <v>839</v>
      </c>
      <c r="I89" s="99" t="s">
        <v>743</v>
      </c>
      <c r="J89" s="99" t="s">
        <v>1996</v>
      </c>
      <c r="K89" s="100" t="s">
        <v>427</v>
      </c>
      <c r="L89" s="101" t="s">
        <v>2552</v>
      </c>
    </row>
    <row r="90" spans="1:13" x14ac:dyDescent="0.25">
      <c r="A90" s="26">
        <v>12</v>
      </c>
      <c r="B90" s="26" t="s">
        <v>1745</v>
      </c>
      <c r="C90" s="27" t="s">
        <v>1512</v>
      </c>
      <c r="D90" s="27" t="s">
        <v>17</v>
      </c>
      <c r="E90" s="27" t="s">
        <v>26</v>
      </c>
      <c r="F90" s="27" t="s">
        <v>105</v>
      </c>
      <c r="G90" s="26" t="s">
        <v>2553</v>
      </c>
      <c r="H90" s="26" t="s">
        <v>2330</v>
      </c>
      <c r="I90" s="26" t="s">
        <v>2554</v>
      </c>
      <c r="J90" s="26" t="s">
        <v>2555</v>
      </c>
      <c r="K90" s="100" t="s">
        <v>490</v>
      </c>
      <c r="L90" s="101" t="s">
        <v>2556</v>
      </c>
    </row>
    <row r="91" spans="1:13" x14ac:dyDescent="0.25">
      <c r="A91" s="26">
        <v>13</v>
      </c>
      <c r="B91" s="26" t="s">
        <v>1754</v>
      </c>
      <c r="C91" s="27" t="s">
        <v>1505</v>
      </c>
      <c r="D91" s="27" t="s">
        <v>17</v>
      </c>
      <c r="E91" s="27" t="s">
        <v>1506</v>
      </c>
      <c r="F91" s="27" t="s">
        <v>21</v>
      </c>
      <c r="G91" s="99" t="s">
        <v>2557</v>
      </c>
      <c r="H91" s="99" t="s">
        <v>2558</v>
      </c>
      <c r="I91" s="99" t="s">
        <v>941</v>
      </c>
      <c r="J91" s="99" t="s">
        <v>1912</v>
      </c>
      <c r="K91" s="100" t="s">
        <v>427</v>
      </c>
      <c r="L91" s="101" t="s">
        <v>2559</v>
      </c>
    </row>
    <row r="92" spans="1:13" x14ac:dyDescent="0.25">
      <c r="A92" s="26">
        <v>14</v>
      </c>
      <c r="B92" s="26" t="s">
        <v>1716</v>
      </c>
      <c r="C92" s="27" t="s">
        <v>1884</v>
      </c>
      <c r="D92" s="27" t="s">
        <v>20</v>
      </c>
      <c r="E92" s="27" t="s">
        <v>92</v>
      </c>
      <c r="F92" s="27" t="s">
        <v>128</v>
      </c>
      <c r="G92" s="26" t="s">
        <v>2560</v>
      </c>
      <c r="H92" s="26" t="s">
        <v>2086</v>
      </c>
      <c r="I92" s="26" t="s">
        <v>2561</v>
      </c>
      <c r="J92" s="26" t="s">
        <v>2562</v>
      </c>
      <c r="K92" s="100" t="s">
        <v>427</v>
      </c>
      <c r="L92" s="101" t="s">
        <v>2563</v>
      </c>
    </row>
    <row r="93" spans="1:13" x14ac:dyDescent="0.25">
      <c r="A93" s="26">
        <v>15</v>
      </c>
      <c r="B93" s="26" t="s">
        <v>1751</v>
      </c>
      <c r="C93" s="27" t="s">
        <v>164</v>
      </c>
      <c r="D93" s="27" t="s">
        <v>17</v>
      </c>
      <c r="E93" s="27" t="s">
        <v>35</v>
      </c>
      <c r="F93" s="27" t="s">
        <v>165</v>
      </c>
      <c r="G93" s="99" t="s">
        <v>2564</v>
      </c>
      <c r="H93" s="100" t="s">
        <v>2565</v>
      </c>
      <c r="I93" s="100" t="s">
        <v>2566</v>
      </c>
      <c r="J93" s="100" t="s">
        <v>2567</v>
      </c>
      <c r="K93" s="100" t="s">
        <v>427</v>
      </c>
      <c r="L93" s="101" t="s">
        <v>2568</v>
      </c>
    </row>
    <row r="94" spans="1:13" x14ac:dyDescent="0.25">
      <c r="A94" s="102" t="s">
        <v>362</v>
      </c>
      <c r="B94" s="103"/>
      <c r="C94" s="104"/>
      <c r="D94" s="104"/>
      <c r="E94" s="104"/>
      <c r="F94" s="104"/>
      <c r="G94" s="105"/>
      <c r="H94" s="105"/>
      <c r="I94" s="105"/>
      <c r="J94" s="105"/>
      <c r="K94" s="106"/>
      <c r="L94" s="107"/>
    </row>
    <row r="95" spans="1:13" x14ac:dyDescent="0.25">
      <c r="A95" s="108" t="s">
        <v>340</v>
      </c>
      <c r="B95" s="108" t="s">
        <v>341</v>
      </c>
      <c r="C95" s="109" t="s">
        <v>0</v>
      </c>
      <c r="D95" s="109" t="s">
        <v>1</v>
      </c>
      <c r="E95" s="109" t="s">
        <v>342</v>
      </c>
      <c r="F95" s="109" t="s">
        <v>3</v>
      </c>
      <c r="G95" s="110" t="s">
        <v>343</v>
      </c>
      <c r="H95" s="110" t="s">
        <v>344</v>
      </c>
      <c r="I95" s="110" t="s">
        <v>345</v>
      </c>
      <c r="J95" s="110" t="s">
        <v>425</v>
      </c>
      <c r="K95" s="111" t="s">
        <v>346</v>
      </c>
      <c r="L95" s="110" t="s">
        <v>347</v>
      </c>
      <c r="M95" s="116" t="s">
        <v>366</v>
      </c>
    </row>
    <row r="96" spans="1:13" x14ac:dyDescent="0.25">
      <c r="A96" s="26">
        <v>1</v>
      </c>
      <c r="B96" s="26" t="s">
        <v>853</v>
      </c>
      <c r="C96" s="27" t="s">
        <v>22</v>
      </c>
      <c r="D96" s="27" t="s">
        <v>20</v>
      </c>
      <c r="E96" s="27" t="s">
        <v>171</v>
      </c>
      <c r="F96" s="27" t="s">
        <v>11</v>
      </c>
      <c r="G96" s="26" t="s">
        <v>1625</v>
      </c>
      <c r="H96" s="26" t="s">
        <v>2569</v>
      </c>
      <c r="I96" s="26" t="s">
        <v>2570</v>
      </c>
      <c r="J96" s="26" t="s">
        <v>2571</v>
      </c>
      <c r="K96" s="100" t="s">
        <v>427</v>
      </c>
      <c r="L96" s="101" t="s">
        <v>2572</v>
      </c>
      <c r="M96" s="117">
        <v>25</v>
      </c>
    </row>
    <row r="97" spans="1:13" x14ac:dyDescent="0.25">
      <c r="A97" s="26">
        <v>2</v>
      </c>
      <c r="B97" s="26" t="s">
        <v>863</v>
      </c>
      <c r="C97" s="27" t="s">
        <v>9</v>
      </c>
      <c r="D97" s="27" t="s">
        <v>87</v>
      </c>
      <c r="E97" s="27" t="s">
        <v>10</v>
      </c>
      <c r="F97" s="27" t="s">
        <v>11</v>
      </c>
      <c r="G97" s="99" t="s">
        <v>1779</v>
      </c>
      <c r="H97" s="99" t="s">
        <v>2267</v>
      </c>
      <c r="I97" s="99" t="s">
        <v>466</v>
      </c>
      <c r="J97" s="99" t="s">
        <v>2062</v>
      </c>
      <c r="K97" s="100" t="s">
        <v>427</v>
      </c>
      <c r="L97" s="101" t="s">
        <v>878</v>
      </c>
      <c r="M97" s="117">
        <v>18</v>
      </c>
    </row>
    <row r="98" spans="1:13" x14ac:dyDescent="0.25">
      <c r="A98" s="26">
        <v>3</v>
      </c>
      <c r="B98" s="26" t="s">
        <v>864</v>
      </c>
      <c r="C98" s="27" t="s">
        <v>82</v>
      </c>
      <c r="D98" s="27" t="s">
        <v>17</v>
      </c>
      <c r="E98" s="27" t="s">
        <v>10</v>
      </c>
      <c r="F98" s="27" t="s">
        <v>11</v>
      </c>
      <c r="G98" s="26" t="s">
        <v>2375</v>
      </c>
      <c r="H98" s="26" t="s">
        <v>1383</v>
      </c>
      <c r="I98" s="26" t="s">
        <v>2062</v>
      </c>
      <c r="J98" s="26" t="s">
        <v>2573</v>
      </c>
      <c r="K98" s="100" t="s">
        <v>427</v>
      </c>
      <c r="L98" s="101" t="s">
        <v>2574</v>
      </c>
      <c r="M98" s="117">
        <v>15</v>
      </c>
    </row>
    <row r="99" spans="1:13" x14ac:dyDescent="0.25">
      <c r="A99" s="26">
        <v>4</v>
      </c>
      <c r="B99" s="26" t="s">
        <v>2575</v>
      </c>
      <c r="C99" s="27" t="s">
        <v>4</v>
      </c>
      <c r="D99" s="27" t="s">
        <v>5</v>
      </c>
      <c r="E99" s="27" t="s">
        <v>10</v>
      </c>
      <c r="F99" s="27" t="s">
        <v>11</v>
      </c>
      <c r="G99" s="99" t="s">
        <v>2576</v>
      </c>
      <c r="H99" s="99" t="s">
        <v>1329</v>
      </c>
      <c r="I99" s="99" t="s">
        <v>2577</v>
      </c>
      <c r="J99" s="99" t="s">
        <v>1971</v>
      </c>
      <c r="K99" s="100" t="s">
        <v>490</v>
      </c>
      <c r="L99" s="101" t="s">
        <v>2578</v>
      </c>
      <c r="M99" s="117">
        <v>12</v>
      </c>
    </row>
    <row r="100" spans="1:13" x14ac:dyDescent="0.25">
      <c r="A100" s="26">
        <v>5</v>
      </c>
      <c r="B100" s="26" t="s">
        <v>869</v>
      </c>
      <c r="C100" s="27" t="s">
        <v>174</v>
      </c>
      <c r="D100" s="27" t="s">
        <v>17</v>
      </c>
      <c r="E100" s="27" t="s">
        <v>10</v>
      </c>
      <c r="F100" s="27" t="s">
        <v>11</v>
      </c>
      <c r="G100" s="26" t="s">
        <v>2378</v>
      </c>
      <c r="H100" s="26" t="s">
        <v>826</v>
      </c>
      <c r="I100" s="26" t="s">
        <v>2579</v>
      </c>
      <c r="J100" s="26" t="s">
        <v>2580</v>
      </c>
      <c r="K100" s="100" t="s">
        <v>490</v>
      </c>
      <c r="L100" s="101" t="s">
        <v>2581</v>
      </c>
      <c r="M100" s="117">
        <v>10</v>
      </c>
    </row>
    <row r="101" spans="1:13" x14ac:dyDescent="0.25">
      <c r="A101" s="26">
        <v>6</v>
      </c>
      <c r="B101" s="26" t="s">
        <v>886</v>
      </c>
      <c r="C101" s="27" t="s">
        <v>374</v>
      </c>
      <c r="D101" s="27" t="s">
        <v>17</v>
      </c>
      <c r="E101" s="27" t="s">
        <v>375</v>
      </c>
      <c r="F101" s="27" t="s">
        <v>7</v>
      </c>
      <c r="G101" s="99" t="s">
        <v>2325</v>
      </c>
      <c r="H101" s="99" t="s">
        <v>2414</v>
      </c>
      <c r="I101" s="99" t="s">
        <v>2469</v>
      </c>
      <c r="J101" s="99" t="s">
        <v>889</v>
      </c>
      <c r="K101" s="100" t="s">
        <v>490</v>
      </c>
      <c r="L101" s="101" t="s">
        <v>2582</v>
      </c>
      <c r="M101" s="117">
        <v>8</v>
      </c>
    </row>
    <row r="102" spans="1:13" x14ac:dyDescent="0.25">
      <c r="A102" s="26">
        <v>7</v>
      </c>
      <c r="B102" s="26" t="s">
        <v>2583</v>
      </c>
      <c r="C102" s="27" t="s">
        <v>2297</v>
      </c>
      <c r="D102" s="27" t="s">
        <v>2293</v>
      </c>
      <c r="E102" s="27" t="s">
        <v>2292</v>
      </c>
      <c r="F102" s="27" t="s">
        <v>2294</v>
      </c>
      <c r="G102" s="26" t="s">
        <v>1889</v>
      </c>
      <c r="H102" s="26" t="s">
        <v>2584</v>
      </c>
      <c r="I102" s="26" t="s">
        <v>2001</v>
      </c>
      <c r="J102" s="26" t="s">
        <v>1938</v>
      </c>
      <c r="K102" s="100" t="s">
        <v>1158</v>
      </c>
      <c r="L102" s="101" t="s">
        <v>2585</v>
      </c>
      <c r="M102" s="117">
        <v>6</v>
      </c>
    </row>
    <row r="103" spans="1:13" x14ac:dyDescent="0.25">
      <c r="A103" s="26">
        <v>8</v>
      </c>
      <c r="B103" s="26" t="s">
        <v>902</v>
      </c>
      <c r="C103" s="27" t="s">
        <v>142</v>
      </c>
      <c r="D103" s="27" t="s">
        <v>17</v>
      </c>
      <c r="E103" s="27" t="s">
        <v>143</v>
      </c>
      <c r="F103" s="27" t="s">
        <v>144</v>
      </c>
      <c r="G103" s="99" t="s">
        <v>2586</v>
      </c>
      <c r="H103" s="99" t="s">
        <v>2546</v>
      </c>
      <c r="I103" s="99" t="s">
        <v>2587</v>
      </c>
      <c r="J103" s="99" t="s">
        <v>2588</v>
      </c>
      <c r="K103" s="100" t="s">
        <v>490</v>
      </c>
      <c r="L103" s="101" t="s">
        <v>2589</v>
      </c>
      <c r="M103" s="117">
        <v>4</v>
      </c>
    </row>
    <row r="104" spans="1:13" x14ac:dyDescent="0.25">
      <c r="A104" s="102" t="s">
        <v>363</v>
      </c>
      <c r="B104" s="103"/>
      <c r="C104" s="104"/>
      <c r="D104" s="104"/>
      <c r="E104" s="104"/>
      <c r="F104" s="104"/>
      <c r="G104" s="105"/>
      <c r="H104" s="105"/>
      <c r="I104" s="105"/>
      <c r="J104" s="105"/>
      <c r="K104" s="106"/>
      <c r="L104" s="107"/>
    </row>
    <row r="105" spans="1:13" x14ac:dyDescent="0.25">
      <c r="A105" s="108" t="s">
        <v>340</v>
      </c>
      <c r="B105" s="108" t="s">
        <v>341</v>
      </c>
      <c r="C105" s="109" t="s">
        <v>0</v>
      </c>
      <c r="D105" s="109" t="s">
        <v>1</v>
      </c>
      <c r="E105" s="109" t="s">
        <v>342</v>
      </c>
      <c r="F105" s="109" t="s">
        <v>3</v>
      </c>
      <c r="G105" s="110" t="s">
        <v>343</v>
      </c>
      <c r="H105" s="110" t="s">
        <v>344</v>
      </c>
      <c r="I105" s="110" t="s">
        <v>345</v>
      </c>
      <c r="J105" s="110" t="s">
        <v>425</v>
      </c>
      <c r="K105" s="111" t="s">
        <v>346</v>
      </c>
      <c r="L105" s="110" t="s">
        <v>347</v>
      </c>
      <c r="M105" s="116" t="s">
        <v>366</v>
      </c>
    </row>
    <row r="106" spans="1:13" x14ac:dyDescent="0.25">
      <c r="A106" s="26">
        <v>1</v>
      </c>
      <c r="B106" s="26" t="s">
        <v>907</v>
      </c>
      <c r="C106" s="27" t="s">
        <v>311</v>
      </c>
      <c r="D106" s="27" t="s">
        <v>17</v>
      </c>
      <c r="E106" s="27" t="s">
        <v>312</v>
      </c>
      <c r="F106" s="27" t="s">
        <v>11</v>
      </c>
      <c r="G106" s="26" t="s">
        <v>2590</v>
      </c>
      <c r="H106" s="26" t="s">
        <v>1234</v>
      </c>
      <c r="I106" s="26" t="s">
        <v>2381</v>
      </c>
      <c r="J106" s="26" t="s">
        <v>2591</v>
      </c>
      <c r="K106" s="100" t="s">
        <v>427</v>
      </c>
      <c r="L106" s="101" t="s">
        <v>2574</v>
      </c>
      <c r="M106" s="117">
        <v>25</v>
      </c>
    </row>
    <row r="107" spans="1:13" x14ac:dyDescent="0.25">
      <c r="A107" s="26">
        <v>2</v>
      </c>
      <c r="B107" s="26" t="s">
        <v>915</v>
      </c>
      <c r="C107" s="27" t="s">
        <v>215</v>
      </c>
      <c r="D107" s="27" t="s">
        <v>17</v>
      </c>
      <c r="E107" s="27" t="s">
        <v>216</v>
      </c>
      <c r="F107" s="27" t="s">
        <v>155</v>
      </c>
      <c r="G107" s="99" t="s">
        <v>2577</v>
      </c>
      <c r="H107" s="99" t="s">
        <v>1634</v>
      </c>
      <c r="I107" s="99" t="s">
        <v>2591</v>
      </c>
      <c r="J107" s="99" t="s">
        <v>2592</v>
      </c>
      <c r="K107" s="100" t="s">
        <v>427</v>
      </c>
      <c r="L107" s="101" t="s">
        <v>2593</v>
      </c>
      <c r="M107" s="117">
        <v>18</v>
      </c>
    </row>
    <row r="108" spans="1:13" x14ac:dyDescent="0.25">
      <c r="A108" s="26">
        <v>3</v>
      </c>
      <c r="B108" s="26" t="s">
        <v>924</v>
      </c>
      <c r="C108" s="27" t="s">
        <v>160</v>
      </c>
      <c r="D108" s="27" t="s">
        <v>87</v>
      </c>
      <c r="E108" s="27" t="s">
        <v>161</v>
      </c>
      <c r="F108" s="27" t="s">
        <v>155</v>
      </c>
      <c r="G108" s="26" t="s">
        <v>2594</v>
      </c>
      <c r="H108" s="26" t="s">
        <v>2595</v>
      </c>
      <c r="I108" s="26" t="s">
        <v>2596</v>
      </c>
      <c r="J108" s="26" t="s">
        <v>2597</v>
      </c>
      <c r="K108" s="100" t="s">
        <v>427</v>
      </c>
      <c r="L108" s="101" t="s">
        <v>2598</v>
      </c>
      <c r="M108" s="117">
        <v>15</v>
      </c>
    </row>
    <row r="109" spans="1:13" x14ac:dyDescent="0.25">
      <c r="A109" s="102" t="s">
        <v>364</v>
      </c>
      <c r="B109" s="103"/>
      <c r="C109" s="104"/>
      <c r="D109" s="104"/>
      <c r="E109" s="104"/>
      <c r="F109" s="104"/>
      <c r="G109" s="105"/>
      <c r="H109" s="105"/>
      <c r="I109" s="105"/>
      <c r="J109" s="105"/>
      <c r="K109" s="106"/>
      <c r="L109" s="107"/>
    </row>
    <row r="110" spans="1:13" x14ac:dyDescent="0.25">
      <c r="A110" s="108" t="s">
        <v>340</v>
      </c>
      <c r="B110" s="108" t="s">
        <v>341</v>
      </c>
      <c r="C110" s="109" t="s">
        <v>0</v>
      </c>
      <c r="D110" s="109" t="s">
        <v>1</v>
      </c>
      <c r="E110" s="109" t="s">
        <v>342</v>
      </c>
      <c r="F110" s="109" t="s">
        <v>3</v>
      </c>
      <c r="G110" s="110" t="s">
        <v>343</v>
      </c>
      <c r="H110" s="110" t="s">
        <v>344</v>
      </c>
      <c r="I110" s="110" t="s">
        <v>345</v>
      </c>
      <c r="J110" s="110" t="s">
        <v>425</v>
      </c>
      <c r="K110" s="111" t="s">
        <v>346</v>
      </c>
      <c r="L110" s="110" t="s">
        <v>347</v>
      </c>
      <c r="M110" s="116" t="s">
        <v>366</v>
      </c>
    </row>
    <row r="111" spans="1:13" x14ac:dyDescent="0.25">
      <c r="A111" s="26">
        <v>1</v>
      </c>
      <c r="B111" s="26" t="s">
        <v>951</v>
      </c>
      <c r="C111" s="27" t="s">
        <v>130</v>
      </c>
      <c r="D111" s="27" t="s">
        <v>17</v>
      </c>
      <c r="E111" s="27" t="s">
        <v>92</v>
      </c>
      <c r="F111" s="27" t="s">
        <v>36</v>
      </c>
      <c r="G111" s="26" t="s">
        <v>2599</v>
      </c>
      <c r="H111" s="26" t="s">
        <v>2600</v>
      </c>
      <c r="I111" s="26" t="s">
        <v>2601</v>
      </c>
      <c r="J111" s="26" t="s">
        <v>1837</v>
      </c>
      <c r="K111" s="100" t="s">
        <v>427</v>
      </c>
      <c r="L111" s="101" t="s">
        <v>2602</v>
      </c>
      <c r="M111" s="117">
        <v>25</v>
      </c>
    </row>
    <row r="112" spans="1:13" x14ac:dyDescent="0.25">
      <c r="A112" s="26">
        <v>2</v>
      </c>
      <c r="B112" s="26" t="s">
        <v>1443</v>
      </c>
      <c r="C112" s="27" t="s">
        <v>85</v>
      </c>
      <c r="D112" s="27" t="s">
        <v>17</v>
      </c>
      <c r="E112" s="27" t="s">
        <v>35</v>
      </c>
      <c r="F112" s="27" t="s">
        <v>36</v>
      </c>
      <c r="G112" s="99" t="s">
        <v>2603</v>
      </c>
      <c r="H112" s="99" t="s">
        <v>2604</v>
      </c>
      <c r="I112" s="99" t="s">
        <v>975</v>
      </c>
      <c r="J112" s="99" t="s">
        <v>2601</v>
      </c>
      <c r="K112" s="100" t="s">
        <v>913</v>
      </c>
      <c r="L112" s="101" t="s">
        <v>1497</v>
      </c>
      <c r="M112" s="117">
        <v>18</v>
      </c>
    </row>
    <row r="113" spans="1:13" x14ac:dyDescent="0.25">
      <c r="A113" s="26">
        <v>3</v>
      </c>
      <c r="B113" s="26" t="s">
        <v>957</v>
      </c>
      <c r="C113" s="27" t="s">
        <v>33</v>
      </c>
      <c r="D113" s="27" t="s">
        <v>17</v>
      </c>
      <c r="E113" s="27" t="s">
        <v>34</v>
      </c>
      <c r="F113" s="27" t="s">
        <v>40</v>
      </c>
      <c r="G113" s="26" t="s">
        <v>2605</v>
      </c>
      <c r="H113" s="26" t="s">
        <v>2606</v>
      </c>
      <c r="I113" s="26" t="s">
        <v>2607</v>
      </c>
      <c r="J113" s="26" t="s">
        <v>2608</v>
      </c>
      <c r="K113" s="100" t="s">
        <v>497</v>
      </c>
      <c r="L113" s="101" t="s">
        <v>2609</v>
      </c>
      <c r="M113" s="117">
        <v>15</v>
      </c>
    </row>
    <row r="114" spans="1:13" x14ac:dyDescent="0.25">
      <c r="A114" s="26">
        <v>4</v>
      </c>
      <c r="B114" s="26" t="s">
        <v>1495</v>
      </c>
      <c r="C114" s="27" t="s">
        <v>1097</v>
      </c>
      <c r="D114" s="27" t="s">
        <v>17</v>
      </c>
      <c r="E114" s="27" t="s">
        <v>141</v>
      </c>
      <c r="F114" s="27" t="s">
        <v>40</v>
      </c>
      <c r="G114" s="99" t="s">
        <v>2249</v>
      </c>
      <c r="H114" s="99" t="s">
        <v>1485</v>
      </c>
      <c r="I114" s="99" t="s">
        <v>2610</v>
      </c>
      <c r="J114" s="99" t="s">
        <v>2611</v>
      </c>
      <c r="K114" s="100" t="s">
        <v>490</v>
      </c>
      <c r="L114" s="101" t="s">
        <v>2612</v>
      </c>
      <c r="M114" s="117">
        <v>12</v>
      </c>
    </row>
    <row r="115" spans="1:13" x14ac:dyDescent="0.25">
      <c r="A115" s="26">
        <v>5</v>
      </c>
      <c r="B115" s="26" t="s">
        <v>1019</v>
      </c>
      <c r="C115" s="27" t="s">
        <v>8</v>
      </c>
      <c r="D115" s="27" t="s">
        <v>17</v>
      </c>
      <c r="E115" s="27" t="s">
        <v>44</v>
      </c>
      <c r="F115" s="27" t="s">
        <v>1888</v>
      </c>
      <c r="G115" s="26" t="s">
        <v>2613</v>
      </c>
      <c r="H115" s="26" t="s">
        <v>1636</v>
      </c>
      <c r="I115" s="26" t="s">
        <v>1640</v>
      </c>
      <c r="J115" s="26" t="s">
        <v>2614</v>
      </c>
      <c r="K115" s="100" t="s">
        <v>490</v>
      </c>
      <c r="L115" s="101" t="s">
        <v>2615</v>
      </c>
      <c r="M115" s="117">
        <v>10</v>
      </c>
    </row>
    <row r="116" spans="1:13" x14ac:dyDescent="0.25">
      <c r="A116" s="26">
        <v>6</v>
      </c>
      <c r="B116" s="26" t="s">
        <v>1040</v>
      </c>
      <c r="C116" s="27" t="s">
        <v>419</v>
      </c>
      <c r="D116" s="27" t="s">
        <v>17</v>
      </c>
      <c r="E116" s="27" t="s">
        <v>285</v>
      </c>
      <c r="F116" s="27" t="s">
        <v>222</v>
      </c>
      <c r="G116" s="99" t="s">
        <v>1177</v>
      </c>
      <c r="H116" s="99" t="s">
        <v>2616</v>
      </c>
      <c r="I116" s="99" t="s">
        <v>1661</v>
      </c>
      <c r="J116" s="100" t="s">
        <v>2258</v>
      </c>
      <c r="K116" s="100" t="s">
        <v>427</v>
      </c>
      <c r="L116" s="101" t="s">
        <v>2617</v>
      </c>
      <c r="M116" s="117">
        <v>8</v>
      </c>
    </row>
    <row r="117" spans="1:13" x14ac:dyDescent="0.25">
      <c r="A117" s="26">
        <v>7</v>
      </c>
      <c r="B117" s="26" t="s">
        <v>1484</v>
      </c>
      <c r="C117" s="27" t="s">
        <v>1098</v>
      </c>
      <c r="D117" s="27" t="s">
        <v>17</v>
      </c>
      <c r="E117" s="27" t="s">
        <v>141</v>
      </c>
      <c r="F117" s="27" t="s">
        <v>40</v>
      </c>
      <c r="G117" s="26" t="s">
        <v>1790</v>
      </c>
      <c r="H117" s="26" t="s">
        <v>1591</v>
      </c>
      <c r="I117" s="26" t="s">
        <v>2618</v>
      </c>
      <c r="J117" s="26" t="s">
        <v>2259</v>
      </c>
      <c r="K117" s="100" t="s">
        <v>490</v>
      </c>
      <c r="L117" s="101" t="s">
        <v>2619</v>
      </c>
      <c r="M117" s="117">
        <v>6</v>
      </c>
    </row>
  </sheetData>
  <mergeCells count="1">
    <mergeCell ref="A1:M1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sqref="A1:M1"/>
    </sheetView>
  </sheetViews>
  <sheetFormatPr defaultRowHeight="15" x14ac:dyDescent="0.25"/>
  <cols>
    <col min="3" max="3" width="24.28515625" customWidth="1"/>
    <col min="4" max="4" width="18.5703125" customWidth="1"/>
    <col min="5" max="5" width="30" customWidth="1"/>
    <col min="6" max="6" width="31.42578125" customWidth="1"/>
    <col min="7" max="10" width="9.85546875" customWidth="1"/>
    <col min="11" max="11" width="9.42578125" customWidth="1"/>
  </cols>
  <sheetData>
    <row r="1" spans="1:13" ht="15.75" x14ac:dyDescent="0.25">
      <c r="A1" s="215" t="s">
        <v>2621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x14ac:dyDescent="0.25">
      <c r="A2" s="108" t="s">
        <v>340</v>
      </c>
      <c r="B2" s="108" t="s">
        <v>341</v>
      </c>
      <c r="C2" s="109" t="s">
        <v>0</v>
      </c>
      <c r="D2" s="109" t="s">
        <v>1</v>
      </c>
      <c r="E2" s="109" t="s">
        <v>342</v>
      </c>
      <c r="F2" s="109" t="s">
        <v>3</v>
      </c>
      <c r="G2" s="110" t="s">
        <v>343</v>
      </c>
      <c r="H2" s="110" t="s">
        <v>344</v>
      </c>
      <c r="I2" s="110" t="s">
        <v>345</v>
      </c>
      <c r="J2" s="110" t="s">
        <v>425</v>
      </c>
      <c r="K2" s="111" t="s">
        <v>346</v>
      </c>
      <c r="L2" s="110" t="s">
        <v>347</v>
      </c>
      <c r="M2" s="116" t="s">
        <v>366</v>
      </c>
    </row>
    <row r="3" spans="1:13" x14ac:dyDescent="0.25">
      <c r="A3" s="26">
        <v>1</v>
      </c>
      <c r="B3" s="26" t="s">
        <v>853</v>
      </c>
      <c r="C3" s="27" t="s">
        <v>22</v>
      </c>
      <c r="D3" s="27" t="s">
        <v>20</v>
      </c>
      <c r="E3" s="27" t="s">
        <v>171</v>
      </c>
      <c r="F3" s="27" t="s">
        <v>11</v>
      </c>
      <c r="G3" s="26" t="s">
        <v>1625</v>
      </c>
      <c r="H3" s="26" t="s">
        <v>2569</v>
      </c>
      <c r="I3" s="26" t="s">
        <v>2570</v>
      </c>
      <c r="J3" s="26" t="s">
        <v>2571</v>
      </c>
      <c r="K3" s="100" t="s">
        <v>427</v>
      </c>
      <c r="L3" s="101" t="s">
        <v>2572</v>
      </c>
      <c r="M3" s="115">
        <v>25</v>
      </c>
    </row>
    <row r="4" spans="1:13" x14ac:dyDescent="0.25">
      <c r="A4" s="26">
        <v>2</v>
      </c>
      <c r="B4" s="26" t="s">
        <v>1357</v>
      </c>
      <c r="C4" s="27" t="s">
        <v>1096</v>
      </c>
      <c r="D4" s="27" t="s">
        <v>17</v>
      </c>
      <c r="E4" s="27" t="s">
        <v>92</v>
      </c>
      <c r="F4" s="27" t="s">
        <v>39</v>
      </c>
      <c r="G4" s="26" t="s">
        <v>832</v>
      </c>
      <c r="H4" s="26" t="s">
        <v>2058</v>
      </c>
      <c r="I4" s="26" t="s">
        <v>2528</v>
      </c>
      <c r="J4" s="26" t="s">
        <v>606</v>
      </c>
      <c r="K4" s="100" t="s">
        <v>490</v>
      </c>
      <c r="L4" s="101" t="s">
        <v>2529</v>
      </c>
      <c r="M4" s="115">
        <v>18</v>
      </c>
    </row>
    <row r="5" spans="1:13" x14ac:dyDescent="0.25">
      <c r="A5" s="26">
        <v>3</v>
      </c>
      <c r="B5" s="26" t="s">
        <v>1729</v>
      </c>
      <c r="C5" s="27" t="s">
        <v>1513</v>
      </c>
      <c r="D5" s="27" t="s">
        <v>17</v>
      </c>
      <c r="E5" s="27" t="s">
        <v>35</v>
      </c>
      <c r="F5" s="27" t="s">
        <v>15</v>
      </c>
      <c r="G5" s="99" t="s">
        <v>2191</v>
      </c>
      <c r="H5" s="99" t="s">
        <v>880</v>
      </c>
      <c r="I5" s="99" t="s">
        <v>610</v>
      </c>
      <c r="J5" s="99" t="s">
        <v>928</v>
      </c>
      <c r="K5" s="100" t="s">
        <v>427</v>
      </c>
      <c r="L5" s="101" t="s">
        <v>2530</v>
      </c>
      <c r="M5" s="115">
        <v>15</v>
      </c>
    </row>
    <row r="6" spans="1:13" x14ac:dyDescent="0.25">
      <c r="A6" s="26">
        <v>4</v>
      </c>
      <c r="B6" s="26" t="s">
        <v>863</v>
      </c>
      <c r="C6" s="27" t="s">
        <v>9</v>
      </c>
      <c r="D6" s="27" t="s">
        <v>87</v>
      </c>
      <c r="E6" s="27" t="s">
        <v>10</v>
      </c>
      <c r="F6" s="27" t="s">
        <v>11</v>
      </c>
      <c r="G6" s="99" t="s">
        <v>1779</v>
      </c>
      <c r="H6" s="99" t="s">
        <v>2267</v>
      </c>
      <c r="I6" s="99" t="s">
        <v>466</v>
      </c>
      <c r="J6" s="99" t="s">
        <v>2062</v>
      </c>
      <c r="K6" s="100" t="s">
        <v>427</v>
      </c>
      <c r="L6" s="101" t="s">
        <v>878</v>
      </c>
      <c r="M6" s="115">
        <v>12</v>
      </c>
    </row>
    <row r="7" spans="1:13" x14ac:dyDescent="0.25">
      <c r="A7" s="26">
        <v>5</v>
      </c>
      <c r="B7" s="26" t="s">
        <v>644</v>
      </c>
      <c r="C7" s="27" t="s">
        <v>4</v>
      </c>
      <c r="D7" s="27" t="s">
        <v>5</v>
      </c>
      <c r="E7" s="27" t="s">
        <v>6</v>
      </c>
      <c r="F7" s="27" t="s">
        <v>11</v>
      </c>
      <c r="G7" s="26" t="s">
        <v>2463</v>
      </c>
      <c r="H7" s="26" t="s">
        <v>2464</v>
      </c>
      <c r="I7" s="26" t="s">
        <v>705</v>
      </c>
      <c r="J7" s="26" t="s">
        <v>2465</v>
      </c>
      <c r="K7" s="100" t="s">
        <v>427</v>
      </c>
      <c r="L7" s="101" t="s">
        <v>2466</v>
      </c>
      <c r="M7" s="115">
        <v>10</v>
      </c>
    </row>
    <row r="8" spans="1:13" x14ac:dyDescent="0.25">
      <c r="A8" s="26">
        <v>6</v>
      </c>
      <c r="B8" s="26" t="s">
        <v>764</v>
      </c>
      <c r="C8" s="27" t="s">
        <v>19</v>
      </c>
      <c r="D8" s="27" t="s">
        <v>20</v>
      </c>
      <c r="E8" s="27" t="s">
        <v>141</v>
      </c>
      <c r="F8" s="27" t="s">
        <v>39</v>
      </c>
      <c r="G8" s="99" t="s">
        <v>2531</v>
      </c>
      <c r="H8" s="99" t="s">
        <v>793</v>
      </c>
      <c r="I8" s="99" t="s">
        <v>2532</v>
      </c>
      <c r="J8" s="99" t="s">
        <v>2533</v>
      </c>
      <c r="K8" s="100" t="s">
        <v>427</v>
      </c>
      <c r="L8" s="101" t="s">
        <v>2534</v>
      </c>
      <c r="M8" s="115">
        <v>8</v>
      </c>
    </row>
    <row r="9" spans="1:13" x14ac:dyDescent="0.25">
      <c r="A9" s="26">
        <v>7</v>
      </c>
      <c r="B9" s="26" t="s">
        <v>747</v>
      </c>
      <c r="C9" s="27" t="s">
        <v>139</v>
      </c>
      <c r="D9" s="27" t="s">
        <v>17</v>
      </c>
      <c r="E9" s="27" t="s">
        <v>137</v>
      </c>
      <c r="F9" s="27" t="s">
        <v>138</v>
      </c>
      <c r="G9" s="99" t="s">
        <v>892</v>
      </c>
      <c r="H9" s="99" t="s">
        <v>2312</v>
      </c>
      <c r="I9" s="99" t="s">
        <v>2467</v>
      </c>
      <c r="J9" s="99" t="s">
        <v>496</v>
      </c>
      <c r="K9" s="100" t="s">
        <v>490</v>
      </c>
      <c r="L9" s="101" t="s">
        <v>2468</v>
      </c>
      <c r="M9" s="115">
        <v>6</v>
      </c>
    </row>
    <row r="10" spans="1:13" x14ac:dyDescent="0.25">
      <c r="A10" s="26">
        <v>8</v>
      </c>
      <c r="B10" s="26" t="s">
        <v>650</v>
      </c>
      <c r="C10" s="27" t="s">
        <v>108</v>
      </c>
      <c r="D10" s="27" t="s">
        <v>87</v>
      </c>
      <c r="E10" s="27" t="s">
        <v>170</v>
      </c>
      <c r="F10" s="27" t="s">
        <v>106</v>
      </c>
      <c r="G10" s="26" t="s">
        <v>2469</v>
      </c>
      <c r="H10" s="26" t="s">
        <v>629</v>
      </c>
      <c r="I10" s="26" t="s">
        <v>2470</v>
      </c>
      <c r="J10" s="26" t="s">
        <v>542</v>
      </c>
      <c r="K10" s="100" t="s">
        <v>497</v>
      </c>
      <c r="L10" s="101" t="s">
        <v>2471</v>
      </c>
      <c r="M10" s="115">
        <v>4</v>
      </c>
    </row>
    <row r="11" spans="1:13" x14ac:dyDescent="0.25">
      <c r="A11" s="26">
        <v>9</v>
      </c>
      <c r="B11" s="26" t="s">
        <v>2082</v>
      </c>
      <c r="C11" s="27" t="s">
        <v>16</v>
      </c>
      <c r="D11" s="27" t="s">
        <v>17</v>
      </c>
      <c r="E11" s="27" t="s">
        <v>6</v>
      </c>
      <c r="F11" s="27" t="s">
        <v>11</v>
      </c>
      <c r="G11" s="99" t="s">
        <v>2472</v>
      </c>
      <c r="H11" s="99" t="s">
        <v>2328</v>
      </c>
      <c r="I11" s="99" t="s">
        <v>602</v>
      </c>
      <c r="J11" s="99" t="s">
        <v>627</v>
      </c>
      <c r="K11" s="100" t="s">
        <v>427</v>
      </c>
      <c r="L11" s="101" t="s">
        <v>2473</v>
      </c>
      <c r="M11" s="115">
        <v>2</v>
      </c>
    </row>
    <row r="12" spans="1:13" x14ac:dyDescent="0.25">
      <c r="A12" s="26">
        <v>10</v>
      </c>
      <c r="B12" s="26" t="s">
        <v>775</v>
      </c>
      <c r="C12" s="27" t="s">
        <v>119</v>
      </c>
      <c r="D12" s="27" t="s">
        <v>17</v>
      </c>
      <c r="E12" s="27" t="s">
        <v>140</v>
      </c>
      <c r="F12" s="27" t="s">
        <v>105</v>
      </c>
      <c r="G12" s="26" t="s">
        <v>1993</v>
      </c>
      <c r="H12" s="26" t="s">
        <v>2535</v>
      </c>
      <c r="I12" s="26" t="s">
        <v>2536</v>
      </c>
      <c r="J12" s="26" t="s">
        <v>2143</v>
      </c>
      <c r="K12" s="100" t="s">
        <v>490</v>
      </c>
      <c r="L12" s="101" t="s">
        <v>2537</v>
      </c>
      <c r="M12" s="115">
        <v>1</v>
      </c>
    </row>
    <row r="13" spans="1:13" x14ac:dyDescent="0.25">
      <c r="A13" s="26">
        <v>11</v>
      </c>
      <c r="B13" s="26" t="s">
        <v>536</v>
      </c>
      <c r="C13" s="27" t="s">
        <v>241</v>
      </c>
      <c r="D13" s="27" t="s">
        <v>17</v>
      </c>
      <c r="E13" s="27" t="s">
        <v>110</v>
      </c>
      <c r="F13" s="27" t="s">
        <v>2310</v>
      </c>
      <c r="G13" s="26" t="s">
        <v>1971</v>
      </c>
      <c r="H13" s="26" t="s">
        <v>524</v>
      </c>
      <c r="I13" s="26" t="s">
        <v>628</v>
      </c>
      <c r="J13" s="26" t="s">
        <v>2091</v>
      </c>
      <c r="K13" s="100" t="s">
        <v>490</v>
      </c>
      <c r="L13" s="101" t="s">
        <v>2311</v>
      </c>
      <c r="M13" s="103"/>
    </row>
    <row r="14" spans="1:13" x14ac:dyDescent="0.25">
      <c r="A14" s="26">
        <v>12</v>
      </c>
      <c r="B14" s="26" t="s">
        <v>426</v>
      </c>
      <c r="C14" s="27" t="s">
        <v>28</v>
      </c>
      <c r="D14" s="27" t="s">
        <v>17</v>
      </c>
      <c r="E14" s="27" t="s">
        <v>405</v>
      </c>
      <c r="F14" s="27" t="s">
        <v>29</v>
      </c>
      <c r="G14" s="99" t="s">
        <v>2093</v>
      </c>
      <c r="H14" s="99" t="s">
        <v>1233</v>
      </c>
      <c r="I14" s="99" t="s">
        <v>2312</v>
      </c>
      <c r="J14" s="99" t="s">
        <v>2313</v>
      </c>
      <c r="K14" s="100" t="s">
        <v>490</v>
      </c>
      <c r="L14" s="101" t="s">
        <v>2314</v>
      </c>
      <c r="M14" s="103"/>
    </row>
    <row r="15" spans="1:13" x14ac:dyDescent="0.25">
      <c r="A15" s="26">
        <v>13</v>
      </c>
      <c r="B15" s="26" t="s">
        <v>547</v>
      </c>
      <c r="C15" s="27" t="s">
        <v>121</v>
      </c>
      <c r="D15" s="27" t="s">
        <v>17</v>
      </c>
      <c r="E15" s="27" t="s">
        <v>122</v>
      </c>
      <c r="F15" s="27" t="s">
        <v>39</v>
      </c>
      <c r="G15" s="26" t="s">
        <v>2366</v>
      </c>
      <c r="H15" s="26" t="s">
        <v>613</v>
      </c>
      <c r="I15" s="26" t="s">
        <v>496</v>
      </c>
      <c r="J15" s="26" t="s">
        <v>466</v>
      </c>
      <c r="K15" s="100" t="s">
        <v>490</v>
      </c>
      <c r="L15" s="101" t="s">
        <v>2367</v>
      </c>
      <c r="M15" s="103"/>
    </row>
    <row r="16" spans="1:13" x14ac:dyDescent="0.25">
      <c r="A16" s="26">
        <v>14</v>
      </c>
      <c r="B16" s="26" t="s">
        <v>1265</v>
      </c>
      <c r="C16" s="27" t="s">
        <v>84</v>
      </c>
      <c r="D16" s="27" t="s">
        <v>17</v>
      </c>
      <c r="E16" s="27" t="s">
        <v>34</v>
      </c>
      <c r="F16" s="27" t="s">
        <v>15</v>
      </c>
      <c r="G16" s="26" t="s">
        <v>2474</v>
      </c>
      <c r="H16" s="26" t="s">
        <v>2317</v>
      </c>
      <c r="I16" s="26" t="s">
        <v>1393</v>
      </c>
      <c r="J16" s="26" t="s">
        <v>1334</v>
      </c>
      <c r="K16" s="100" t="s">
        <v>427</v>
      </c>
      <c r="L16" s="101" t="s">
        <v>2475</v>
      </c>
      <c r="M16" s="103"/>
    </row>
    <row r="17" spans="1:13" x14ac:dyDescent="0.25">
      <c r="A17" s="26">
        <v>15</v>
      </c>
      <c r="B17" s="26" t="s">
        <v>779</v>
      </c>
      <c r="C17" s="27" t="s">
        <v>93</v>
      </c>
      <c r="D17" s="27" t="s">
        <v>17</v>
      </c>
      <c r="E17" s="27" t="s">
        <v>94</v>
      </c>
      <c r="F17" s="27" t="s">
        <v>39</v>
      </c>
      <c r="G17" s="99" t="s">
        <v>2538</v>
      </c>
      <c r="H17" s="99" t="s">
        <v>460</v>
      </c>
      <c r="I17" s="99" t="s">
        <v>2533</v>
      </c>
      <c r="J17" s="99" t="s">
        <v>2539</v>
      </c>
      <c r="K17" s="100" t="s">
        <v>490</v>
      </c>
      <c r="L17" s="101" t="s">
        <v>2540</v>
      </c>
      <c r="M17" s="103"/>
    </row>
    <row r="18" spans="1:13" x14ac:dyDescent="0.25">
      <c r="A18" s="26">
        <v>16</v>
      </c>
      <c r="B18" s="26" t="s">
        <v>573</v>
      </c>
      <c r="C18" s="27" t="s">
        <v>242</v>
      </c>
      <c r="D18" s="27" t="s">
        <v>17</v>
      </c>
      <c r="E18" s="27" t="s">
        <v>243</v>
      </c>
      <c r="F18" s="27" t="s">
        <v>39</v>
      </c>
      <c r="G18" s="99" t="s">
        <v>2152</v>
      </c>
      <c r="H18" s="99" t="s">
        <v>2368</v>
      </c>
      <c r="I18" s="99" t="s">
        <v>524</v>
      </c>
      <c r="J18" s="99" t="s">
        <v>507</v>
      </c>
      <c r="K18" s="100" t="s">
        <v>427</v>
      </c>
      <c r="L18" s="101" t="s">
        <v>2369</v>
      </c>
      <c r="M18" s="103"/>
    </row>
    <row r="19" spans="1:13" x14ac:dyDescent="0.25">
      <c r="A19" s="26">
        <v>17</v>
      </c>
      <c r="B19" s="26" t="s">
        <v>864</v>
      </c>
      <c r="C19" s="27" t="s">
        <v>82</v>
      </c>
      <c r="D19" s="27" t="s">
        <v>17</v>
      </c>
      <c r="E19" s="27" t="s">
        <v>10</v>
      </c>
      <c r="F19" s="27" t="s">
        <v>11</v>
      </c>
      <c r="G19" s="26" t="s">
        <v>2375</v>
      </c>
      <c r="H19" s="26" t="s">
        <v>1383</v>
      </c>
      <c r="I19" s="26" t="s">
        <v>2062</v>
      </c>
      <c r="J19" s="26" t="s">
        <v>2573</v>
      </c>
      <c r="K19" s="100" t="s">
        <v>427</v>
      </c>
      <c r="L19" s="101" t="s">
        <v>2574</v>
      </c>
      <c r="M19" s="103"/>
    </row>
    <row r="20" spans="1:13" x14ac:dyDescent="0.25">
      <c r="A20" s="26">
        <v>18</v>
      </c>
      <c r="B20" s="26" t="s">
        <v>907</v>
      </c>
      <c r="C20" s="27" t="s">
        <v>311</v>
      </c>
      <c r="D20" s="27" t="s">
        <v>17</v>
      </c>
      <c r="E20" s="27" t="s">
        <v>312</v>
      </c>
      <c r="F20" s="27" t="s">
        <v>11</v>
      </c>
      <c r="G20" s="26" t="s">
        <v>2590</v>
      </c>
      <c r="H20" s="26" t="s">
        <v>1234</v>
      </c>
      <c r="I20" s="26" t="s">
        <v>2381</v>
      </c>
      <c r="J20" s="26" t="s">
        <v>2591</v>
      </c>
      <c r="K20" s="100" t="s">
        <v>427</v>
      </c>
      <c r="L20" s="101" t="s">
        <v>2574</v>
      </c>
      <c r="M20" s="103"/>
    </row>
    <row r="21" spans="1:13" x14ac:dyDescent="0.25">
      <c r="A21" s="26">
        <v>19</v>
      </c>
      <c r="B21" s="26" t="s">
        <v>517</v>
      </c>
      <c r="C21" s="27" t="s">
        <v>348</v>
      </c>
      <c r="D21" s="27" t="s">
        <v>17</v>
      </c>
      <c r="E21" s="27" t="s">
        <v>110</v>
      </c>
      <c r="F21" s="27" t="s">
        <v>2310</v>
      </c>
      <c r="G21" s="26" t="s">
        <v>2315</v>
      </c>
      <c r="H21" s="26" t="s">
        <v>2316</v>
      </c>
      <c r="I21" s="26" t="s">
        <v>2317</v>
      </c>
      <c r="J21" s="26" t="s">
        <v>2073</v>
      </c>
      <c r="K21" s="100" t="s">
        <v>427</v>
      </c>
      <c r="L21" s="101" t="s">
        <v>2318</v>
      </c>
      <c r="M21" s="103"/>
    </row>
    <row r="22" spans="1:13" x14ac:dyDescent="0.25">
      <c r="A22" s="26">
        <v>20</v>
      </c>
      <c r="B22" s="26" t="s">
        <v>2575</v>
      </c>
      <c r="C22" s="27" t="s">
        <v>4</v>
      </c>
      <c r="D22" s="27" t="s">
        <v>5</v>
      </c>
      <c r="E22" s="27" t="s">
        <v>10</v>
      </c>
      <c r="F22" s="27" t="s">
        <v>11</v>
      </c>
      <c r="G22" s="99" t="s">
        <v>2576</v>
      </c>
      <c r="H22" s="99" t="s">
        <v>1329</v>
      </c>
      <c r="I22" s="99" t="s">
        <v>2577</v>
      </c>
      <c r="J22" s="99" t="s">
        <v>1971</v>
      </c>
      <c r="K22" s="100" t="s">
        <v>490</v>
      </c>
      <c r="L22" s="101" t="s">
        <v>2578</v>
      </c>
      <c r="M22" s="103"/>
    </row>
    <row r="23" spans="1:13" x14ac:dyDescent="0.25">
      <c r="A23" s="26">
        <v>21</v>
      </c>
      <c r="B23" s="26" t="s">
        <v>594</v>
      </c>
      <c r="C23" s="27" t="s">
        <v>69</v>
      </c>
      <c r="D23" s="27" t="s">
        <v>17</v>
      </c>
      <c r="E23" s="27" t="s">
        <v>70</v>
      </c>
      <c r="F23" s="27" t="s">
        <v>39</v>
      </c>
      <c r="G23" s="26" t="s">
        <v>2003</v>
      </c>
      <c r="H23" s="26" t="s">
        <v>2370</v>
      </c>
      <c r="I23" s="26" t="s">
        <v>1338</v>
      </c>
      <c r="J23" s="26" t="s">
        <v>817</v>
      </c>
      <c r="K23" s="100" t="s">
        <v>427</v>
      </c>
      <c r="L23" s="101" t="s">
        <v>2371</v>
      </c>
      <c r="M23" s="103"/>
    </row>
    <row r="24" spans="1:13" x14ac:dyDescent="0.25">
      <c r="A24" s="26">
        <v>22</v>
      </c>
      <c r="B24" s="26" t="s">
        <v>785</v>
      </c>
      <c r="C24" s="27" t="s">
        <v>279</v>
      </c>
      <c r="D24" s="27" t="s">
        <v>17</v>
      </c>
      <c r="E24" s="27" t="s">
        <v>66</v>
      </c>
      <c r="F24" s="27" t="s">
        <v>1863</v>
      </c>
      <c r="G24" s="26" t="s">
        <v>2076</v>
      </c>
      <c r="H24" s="26" t="s">
        <v>2541</v>
      </c>
      <c r="I24" s="26" t="s">
        <v>812</v>
      </c>
      <c r="J24" s="26" t="s">
        <v>2542</v>
      </c>
      <c r="K24" s="100" t="s">
        <v>1158</v>
      </c>
      <c r="L24" s="101" t="s">
        <v>2543</v>
      </c>
      <c r="M24" s="103"/>
    </row>
    <row r="25" spans="1:13" x14ac:dyDescent="0.25">
      <c r="A25" s="26">
        <v>23</v>
      </c>
      <c r="B25" s="26" t="s">
        <v>588</v>
      </c>
      <c r="C25" s="27" t="s">
        <v>28</v>
      </c>
      <c r="D25" s="27" t="s">
        <v>17</v>
      </c>
      <c r="E25" s="27" t="s">
        <v>32</v>
      </c>
      <c r="F25" s="27" t="s">
        <v>29</v>
      </c>
      <c r="G25" s="99" t="s">
        <v>2372</v>
      </c>
      <c r="H25" s="99" t="s">
        <v>2091</v>
      </c>
      <c r="I25" s="99" t="s">
        <v>2373</v>
      </c>
      <c r="J25" s="99" t="s">
        <v>821</v>
      </c>
      <c r="K25" s="100" t="s">
        <v>490</v>
      </c>
      <c r="L25" s="101" t="s">
        <v>2374</v>
      </c>
      <c r="M25" s="103"/>
    </row>
    <row r="26" spans="1:13" x14ac:dyDescent="0.25">
      <c r="A26" s="26">
        <v>24</v>
      </c>
      <c r="B26" s="26" t="s">
        <v>869</v>
      </c>
      <c r="C26" s="27" t="s">
        <v>174</v>
      </c>
      <c r="D26" s="27" t="s">
        <v>17</v>
      </c>
      <c r="E26" s="27" t="s">
        <v>10</v>
      </c>
      <c r="F26" s="27" t="s">
        <v>11</v>
      </c>
      <c r="G26" s="26" t="s">
        <v>2378</v>
      </c>
      <c r="H26" s="26" t="s">
        <v>826</v>
      </c>
      <c r="I26" s="26" t="s">
        <v>2579</v>
      </c>
      <c r="J26" s="26" t="s">
        <v>2580</v>
      </c>
      <c r="K26" s="100" t="s">
        <v>490</v>
      </c>
      <c r="L26" s="101" t="s">
        <v>2581</v>
      </c>
      <c r="M26" s="103"/>
    </row>
    <row r="27" spans="1:13" x14ac:dyDescent="0.25">
      <c r="A27" s="26">
        <v>25</v>
      </c>
      <c r="B27" s="26" t="s">
        <v>661</v>
      </c>
      <c r="C27" s="27" t="s">
        <v>131</v>
      </c>
      <c r="D27" s="27" t="s">
        <v>17</v>
      </c>
      <c r="E27" s="27" t="s">
        <v>34</v>
      </c>
      <c r="F27" s="27" t="s">
        <v>132</v>
      </c>
      <c r="G27" s="99" t="s">
        <v>2007</v>
      </c>
      <c r="H27" s="99" t="s">
        <v>2417</v>
      </c>
      <c r="I27" s="99" t="s">
        <v>808</v>
      </c>
      <c r="J27" s="99" t="s">
        <v>2476</v>
      </c>
      <c r="K27" s="100" t="s">
        <v>490</v>
      </c>
      <c r="L27" s="101" t="s">
        <v>2477</v>
      </c>
      <c r="M27" s="103"/>
    </row>
    <row r="28" spans="1:13" x14ac:dyDescent="0.25">
      <c r="A28" s="26">
        <v>26</v>
      </c>
      <c r="B28" s="26" t="s">
        <v>1995</v>
      </c>
      <c r="C28" s="27" t="s">
        <v>4</v>
      </c>
      <c r="D28" s="27" t="s">
        <v>5</v>
      </c>
      <c r="E28" s="27" t="s">
        <v>18</v>
      </c>
      <c r="F28" s="27" t="s">
        <v>15</v>
      </c>
      <c r="G28" s="26" t="s">
        <v>2066</v>
      </c>
      <c r="H28" s="26" t="s">
        <v>822</v>
      </c>
      <c r="I28" s="26" t="s">
        <v>2375</v>
      </c>
      <c r="J28" s="26" t="s">
        <v>1234</v>
      </c>
      <c r="K28" s="100" t="s">
        <v>427</v>
      </c>
      <c r="L28" s="101" t="s">
        <v>2376</v>
      </c>
      <c r="M28" s="103"/>
    </row>
    <row r="29" spans="1:13" x14ac:dyDescent="0.25">
      <c r="A29" s="26">
        <v>27</v>
      </c>
      <c r="B29" s="26" t="s">
        <v>438</v>
      </c>
      <c r="C29" s="27" t="s">
        <v>190</v>
      </c>
      <c r="D29" s="27" t="s">
        <v>17</v>
      </c>
      <c r="E29" s="27" t="s">
        <v>395</v>
      </c>
      <c r="F29" s="27" t="s">
        <v>15</v>
      </c>
      <c r="G29" s="99" t="s">
        <v>2319</v>
      </c>
      <c r="H29" s="99" t="s">
        <v>832</v>
      </c>
      <c r="I29" s="99" t="s">
        <v>502</v>
      </c>
      <c r="J29" s="99" t="s">
        <v>734</v>
      </c>
      <c r="K29" s="100" t="s">
        <v>427</v>
      </c>
      <c r="L29" s="101" t="s">
        <v>2320</v>
      </c>
      <c r="M29" s="103"/>
    </row>
    <row r="30" spans="1:13" x14ac:dyDescent="0.25">
      <c r="A30" s="26">
        <v>28</v>
      </c>
      <c r="B30" s="26" t="s">
        <v>553</v>
      </c>
      <c r="C30" s="27" t="s">
        <v>50</v>
      </c>
      <c r="D30" s="27" t="s">
        <v>17</v>
      </c>
      <c r="E30" s="27" t="s">
        <v>51</v>
      </c>
      <c r="F30" s="27" t="s">
        <v>39</v>
      </c>
      <c r="G30" s="99" t="s">
        <v>2377</v>
      </c>
      <c r="H30" s="99" t="s">
        <v>832</v>
      </c>
      <c r="I30" s="99" t="s">
        <v>803</v>
      </c>
      <c r="J30" s="99" t="s">
        <v>2378</v>
      </c>
      <c r="K30" s="100" t="s">
        <v>427</v>
      </c>
      <c r="L30" s="101" t="s">
        <v>2379</v>
      </c>
      <c r="M30" s="103"/>
    </row>
    <row r="31" spans="1:13" x14ac:dyDescent="0.25">
      <c r="A31" s="26">
        <v>29</v>
      </c>
      <c r="B31" s="26" t="s">
        <v>915</v>
      </c>
      <c r="C31" s="27" t="s">
        <v>215</v>
      </c>
      <c r="D31" s="27" t="s">
        <v>17</v>
      </c>
      <c r="E31" s="27" t="s">
        <v>216</v>
      </c>
      <c r="F31" s="27" t="s">
        <v>155</v>
      </c>
      <c r="G31" s="99" t="s">
        <v>2577</v>
      </c>
      <c r="H31" s="99" t="s">
        <v>1634</v>
      </c>
      <c r="I31" s="99" t="s">
        <v>2591</v>
      </c>
      <c r="J31" s="99" t="s">
        <v>2592</v>
      </c>
      <c r="K31" s="100" t="s">
        <v>427</v>
      </c>
      <c r="L31" s="101" t="s">
        <v>2593</v>
      </c>
      <c r="M31" s="103"/>
    </row>
    <row r="32" spans="1:13" x14ac:dyDescent="0.25">
      <c r="A32" s="26">
        <v>30</v>
      </c>
      <c r="B32" s="26" t="s">
        <v>667</v>
      </c>
      <c r="C32" s="27" t="s">
        <v>37</v>
      </c>
      <c r="D32" s="27" t="s">
        <v>17</v>
      </c>
      <c r="E32" s="27" t="s">
        <v>38</v>
      </c>
      <c r="F32" s="27" t="s">
        <v>39</v>
      </c>
      <c r="G32" s="26" t="s">
        <v>2478</v>
      </c>
      <c r="H32" s="26" t="s">
        <v>2479</v>
      </c>
      <c r="I32" s="26" t="s">
        <v>488</v>
      </c>
      <c r="J32" s="26" t="s">
        <v>2136</v>
      </c>
      <c r="K32" s="100" t="s">
        <v>913</v>
      </c>
      <c r="L32" s="101" t="s">
        <v>2480</v>
      </c>
      <c r="M32" s="103"/>
    </row>
    <row r="33" spans="1:13" x14ac:dyDescent="0.25">
      <c r="A33" s="26">
        <v>31</v>
      </c>
      <c r="B33" s="26" t="s">
        <v>1600</v>
      </c>
      <c r="C33" s="27" t="s">
        <v>1887</v>
      </c>
      <c r="D33" s="27" t="s">
        <v>17</v>
      </c>
      <c r="E33" s="27" t="s">
        <v>227</v>
      </c>
      <c r="F33" s="27" t="s">
        <v>15</v>
      </c>
      <c r="G33" s="26" t="s">
        <v>2380</v>
      </c>
      <c r="H33" s="26" t="s">
        <v>1345</v>
      </c>
      <c r="I33" s="26" t="s">
        <v>1345</v>
      </c>
      <c r="J33" s="26" t="s">
        <v>2381</v>
      </c>
      <c r="K33" s="100" t="s">
        <v>427</v>
      </c>
      <c r="L33" s="101" t="s">
        <v>2382</v>
      </c>
      <c r="M33" s="103"/>
    </row>
    <row r="34" spans="1:13" x14ac:dyDescent="0.25">
      <c r="A34" s="26">
        <v>32</v>
      </c>
      <c r="B34" s="26" t="s">
        <v>656</v>
      </c>
      <c r="C34" s="27" t="s">
        <v>136</v>
      </c>
      <c r="D34" s="27" t="s">
        <v>17</v>
      </c>
      <c r="E34" s="27" t="s">
        <v>137</v>
      </c>
      <c r="F34" s="27" t="s">
        <v>138</v>
      </c>
      <c r="G34" s="99" t="s">
        <v>940</v>
      </c>
      <c r="H34" s="99" t="s">
        <v>2481</v>
      </c>
      <c r="I34" s="99" t="s">
        <v>2370</v>
      </c>
      <c r="J34" s="99" t="s">
        <v>1167</v>
      </c>
      <c r="K34" s="100" t="s">
        <v>490</v>
      </c>
      <c r="L34" s="101" t="s">
        <v>2482</v>
      </c>
      <c r="M34" s="103"/>
    </row>
    <row r="35" spans="1:13" x14ac:dyDescent="0.25">
      <c r="A35" s="26">
        <v>33</v>
      </c>
      <c r="B35" s="26" t="s">
        <v>444</v>
      </c>
      <c r="C35" s="27" t="s">
        <v>267</v>
      </c>
      <c r="D35" s="27" t="s">
        <v>17</v>
      </c>
      <c r="E35" s="27" t="s">
        <v>236</v>
      </c>
      <c r="F35" s="27" t="s">
        <v>15</v>
      </c>
      <c r="G35" s="26" t="s">
        <v>2321</v>
      </c>
      <c r="H35" s="26" t="s">
        <v>837</v>
      </c>
      <c r="I35" s="26" t="s">
        <v>723</v>
      </c>
      <c r="J35" s="26" t="s">
        <v>2322</v>
      </c>
      <c r="K35" s="100" t="s">
        <v>497</v>
      </c>
      <c r="L35" s="101" t="s">
        <v>2323</v>
      </c>
      <c r="M35" s="103"/>
    </row>
    <row r="36" spans="1:13" x14ac:dyDescent="0.25">
      <c r="A36" s="26">
        <v>34</v>
      </c>
      <c r="B36" s="26" t="s">
        <v>604</v>
      </c>
      <c r="C36" s="27" t="s">
        <v>262</v>
      </c>
      <c r="D36" s="27" t="s">
        <v>17</v>
      </c>
      <c r="E36" s="27" t="s">
        <v>404</v>
      </c>
      <c r="F36" s="27" t="s">
        <v>15</v>
      </c>
      <c r="G36" s="99" t="s">
        <v>2383</v>
      </c>
      <c r="H36" s="99" t="s">
        <v>2073</v>
      </c>
      <c r="I36" s="99" t="s">
        <v>833</v>
      </c>
      <c r="J36" s="99" t="s">
        <v>2384</v>
      </c>
      <c r="K36" s="100" t="s">
        <v>497</v>
      </c>
      <c r="L36" s="101" t="s">
        <v>2385</v>
      </c>
      <c r="M36" s="103"/>
    </row>
    <row r="37" spans="1:13" x14ac:dyDescent="0.25">
      <c r="A37" s="26">
        <v>35</v>
      </c>
      <c r="B37" s="26" t="s">
        <v>680</v>
      </c>
      <c r="C37" s="27" t="s">
        <v>71</v>
      </c>
      <c r="D37" s="27" t="s">
        <v>17</v>
      </c>
      <c r="E37" s="27" t="s">
        <v>72</v>
      </c>
      <c r="F37" s="27" t="s">
        <v>7</v>
      </c>
      <c r="G37" s="26" t="s">
        <v>2272</v>
      </c>
      <c r="H37" s="26" t="s">
        <v>2405</v>
      </c>
      <c r="I37" s="26" t="s">
        <v>2483</v>
      </c>
      <c r="J37" s="26" t="s">
        <v>2217</v>
      </c>
      <c r="K37" s="100" t="s">
        <v>913</v>
      </c>
      <c r="L37" s="101" t="s">
        <v>2484</v>
      </c>
      <c r="M37" s="103"/>
    </row>
    <row r="38" spans="1:13" x14ac:dyDescent="0.25">
      <c r="A38" s="26">
        <v>36</v>
      </c>
      <c r="B38" s="26" t="s">
        <v>790</v>
      </c>
      <c r="C38" s="27" t="s">
        <v>162</v>
      </c>
      <c r="D38" s="27" t="s">
        <v>20</v>
      </c>
      <c r="E38" s="27" t="s">
        <v>163</v>
      </c>
      <c r="F38" s="27" t="s">
        <v>105</v>
      </c>
      <c r="G38" s="99" t="s">
        <v>2544</v>
      </c>
      <c r="H38" s="99" t="s">
        <v>710</v>
      </c>
      <c r="I38" s="99" t="s">
        <v>1324</v>
      </c>
      <c r="J38" s="99" t="s">
        <v>2093</v>
      </c>
      <c r="K38" s="100" t="s">
        <v>913</v>
      </c>
      <c r="L38" s="101" t="s">
        <v>2545</v>
      </c>
      <c r="M38" s="103"/>
    </row>
    <row r="39" spans="1:13" x14ac:dyDescent="0.25">
      <c r="A39" s="26">
        <v>37</v>
      </c>
      <c r="B39" s="26" t="s">
        <v>2386</v>
      </c>
      <c r="C39" s="27" t="s">
        <v>12</v>
      </c>
      <c r="D39" s="27" t="s">
        <v>13</v>
      </c>
      <c r="E39" s="27" t="s">
        <v>14</v>
      </c>
      <c r="F39" s="27" t="s">
        <v>15</v>
      </c>
      <c r="G39" s="26" t="s">
        <v>2387</v>
      </c>
      <c r="H39" s="26" t="s">
        <v>2388</v>
      </c>
      <c r="I39" s="26" t="s">
        <v>2080</v>
      </c>
      <c r="J39" s="26" t="s">
        <v>2389</v>
      </c>
      <c r="K39" s="100" t="s">
        <v>427</v>
      </c>
      <c r="L39" s="101" t="s">
        <v>2390</v>
      </c>
      <c r="M39" s="103"/>
    </row>
    <row r="40" spans="1:13" x14ac:dyDescent="0.25">
      <c r="A40" s="26">
        <v>38</v>
      </c>
      <c r="B40" s="26" t="s">
        <v>683</v>
      </c>
      <c r="C40" s="27" t="s">
        <v>266</v>
      </c>
      <c r="D40" s="27" t="s">
        <v>17</v>
      </c>
      <c r="E40" s="27" t="s">
        <v>58</v>
      </c>
      <c r="F40" s="27" t="s">
        <v>128</v>
      </c>
      <c r="G40" s="99" t="s">
        <v>2066</v>
      </c>
      <c r="H40" s="99" t="s">
        <v>2388</v>
      </c>
      <c r="I40" s="99" t="s">
        <v>1967</v>
      </c>
      <c r="J40" s="99" t="s">
        <v>2080</v>
      </c>
      <c r="K40" s="100" t="s">
        <v>490</v>
      </c>
      <c r="L40" s="101" t="s">
        <v>2485</v>
      </c>
      <c r="M40" s="103"/>
    </row>
    <row r="41" spans="1:13" x14ac:dyDescent="0.25">
      <c r="A41" s="26">
        <v>39</v>
      </c>
      <c r="B41" s="26" t="s">
        <v>583</v>
      </c>
      <c r="C41" s="27" t="s">
        <v>326</v>
      </c>
      <c r="D41" s="27" t="s">
        <v>327</v>
      </c>
      <c r="E41" s="27" t="s">
        <v>328</v>
      </c>
      <c r="F41" s="27" t="s">
        <v>329</v>
      </c>
      <c r="G41" s="99" t="s">
        <v>2391</v>
      </c>
      <c r="H41" s="99" t="s">
        <v>2392</v>
      </c>
      <c r="I41" s="99" t="s">
        <v>2393</v>
      </c>
      <c r="J41" s="99" t="s">
        <v>803</v>
      </c>
      <c r="K41" s="100" t="s">
        <v>427</v>
      </c>
      <c r="L41" s="101" t="s">
        <v>2394</v>
      </c>
      <c r="M41" s="103"/>
    </row>
    <row r="42" spans="1:13" x14ac:dyDescent="0.25">
      <c r="A42" s="26">
        <v>40</v>
      </c>
      <c r="B42" s="26" t="s">
        <v>886</v>
      </c>
      <c r="C42" s="27" t="s">
        <v>374</v>
      </c>
      <c r="D42" s="27" t="s">
        <v>17</v>
      </c>
      <c r="E42" s="27" t="s">
        <v>375</v>
      </c>
      <c r="F42" s="27" t="s">
        <v>7</v>
      </c>
      <c r="G42" s="99" t="s">
        <v>2325</v>
      </c>
      <c r="H42" s="99" t="s">
        <v>2414</v>
      </c>
      <c r="I42" s="99" t="s">
        <v>2469</v>
      </c>
      <c r="J42" s="99" t="s">
        <v>889</v>
      </c>
      <c r="K42" s="100" t="s">
        <v>490</v>
      </c>
      <c r="L42" s="101" t="s">
        <v>2582</v>
      </c>
      <c r="M42" s="103"/>
    </row>
    <row r="43" spans="1:13" x14ac:dyDescent="0.25">
      <c r="A43" s="26">
        <v>41</v>
      </c>
      <c r="B43" s="26" t="s">
        <v>2395</v>
      </c>
      <c r="C43" s="27" t="s">
        <v>156</v>
      </c>
      <c r="D43" s="27" t="s">
        <v>157</v>
      </c>
      <c r="E43" s="27" t="s">
        <v>14</v>
      </c>
      <c r="F43" s="27" t="s">
        <v>15</v>
      </c>
      <c r="G43" s="26" t="s">
        <v>2396</v>
      </c>
      <c r="H43" s="26" t="s">
        <v>2397</v>
      </c>
      <c r="I43" s="26" t="s">
        <v>2398</v>
      </c>
      <c r="J43" s="26" t="s">
        <v>2399</v>
      </c>
      <c r="K43" s="100" t="s">
        <v>427</v>
      </c>
      <c r="L43" s="101" t="s">
        <v>2400</v>
      </c>
      <c r="M43" s="103"/>
    </row>
    <row r="44" spans="1:13" x14ac:dyDescent="0.25">
      <c r="A44" s="26">
        <v>42</v>
      </c>
      <c r="B44" s="26" t="s">
        <v>511</v>
      </c>
      <c r="C44" s="27" t="s">
        <v>401</v>
      </c>
      <c r="D44" s="27" t="s">
        <v>100</v>
      </c>
      <c r="E44" s="27" t="s">
        <v>402</v>
      </c>
      <c r="F44" s="27" t="s">
        <v>286</v>
      </c>
      <c r="G44" s="99" t="s">
        <v>2324</v>
      </c>
      <c r="H44" s="99" t="s">
        <v>2325</v>
      </c>
      <c r="I44" s="99" t="s">
        <v>2317</v>
      </c>
      <c r="J44" s="99" t="s">
        <v>2188</v>
      </c>
      <c r="K44" s="100" t="s">
        <v>427</v>
      </c>
      <c r="L44" s="101" t="s">
        <v>2326</v>
      </c>
      <c r="M44" s="103"/>
    </row>
    <row r="45" spans="1:13" x14ac:dyDescent="0.25">
      <c r="A45" s="26">
        <v>43</v>
      </c>
      <c r="B45" s="26" t="s">
        <v>433</v>
      </c>
      <c r="C45" s="27" t="s">
        <v>271</v>
      </c>
      <c r="D45" s="27" t="s">
        <v>17</v>
      </c>
      <c r="E45" s="27" t="s">
        <v>272</v>
      </c>
      <c r="F45" s="27" t="s">
        <v>273</v>
      </c>
      <c r="G45" s="26" t="s">
        <v>2327</v>
      </c>
      <c r="H45" s="26" t="s">
        <v>2328</v>
      </c>
      <c r="I45" s="26" t="s">
        <v>895</v>
      </c>
      <c r="J45" s="26" t="s">
        <v>633</v>
      </c>
      <c r="K45" s="100" t="s">
        <v>490</v>
      </c>
      <c r="L45" s="101" t="s">
        <v>2077</v>
      </c>
      <c r="M45" s="103"/>
    </row>
    <row r="46" spans="1:13" x14ac:dyDescent="0.25">
      <c r="A46" s="26">
        <v>44</v>
      </c>
      <c r="B46" s="26" t="s">
        <v>687</v>
      </c>
      <c r="C46" s="27" t="s">
        <v>191</v>
      </c>
      <c r="D46" s="27" t="s">
        <v>17</v>
      </c>
      <c r="E46" s="27" t="s">
        <v>24</v>
      </c>
      <c r="F46" s="27" t="s">
        <v>21</v>
      </c>
      <c r="G46" s="26" t="s">
        <v>2486</v>
      </c>
      <c r="H46" s="26" t="s">
        <v>755</v>
      </c>
      <c r="I46" s="26" t="s">
        <v>724</v>
      </c>
      <c r="J46" s="26" t="s">
        <v>1891</v>
      </c>
      <c r="K46" s="100" t="s">
        <v>427</v>
      </c>
      <c r="L46" s="101" t="s">
        <v>2487</v>
      </c>
      <c r="M46" s="103"/>
    </row>
    <row r="47" spans="1:13" x14ac:dyDescent="0.25">
      <c r="A47" s="26">
        <v>45</v>
      </c>
      <c r="B47" s="26" t="s">
        <v>924</v>
      </c>
      <c r="C47" s="27" t="s">
        <v>160</v>
      </c>
      <c r="D47" s="27" t="s">
        <v>87</v>
      </c>
      <c r="E47" s="27" t="s">
        <v>161</v>
      </c>
      <c r="F47" s="27" t="s">
        <v>155</v>
      </c>
      <c r="G47" s="26" t="s">
        <v>2594</v>
      </c>
      <c r="H47" s="26" t="s">
        <v>2595</v>
      </c>
      <c r="I47" s="26" t="s">
        <v>2596</v>
      </c>
      <c r="J47" s="26" t="s">
        <v>2597</v>
      </c>
      <c r="K47" s="100" t="s">
        <v>427</v>
      </c>
      <c r="L47" s="101" t="s">
        <v>2598</v>
      </c>
      <c r="M47" s="103"/>
    </row>
    <row r="48" spans="1:13" x14ac:dyDescent="0.25">
      <c r="A48" s="26">
        <v>46</v>
      </c>
      <c r="B48" s="26" t="s">
        <v>598</v>
      </c>
      <c r="C48" s="27" t="s">
        <v>16</v>
      </c>
      <c r="D48" s="27" t="s">
        <v>17</v>
      </c>
      <c r="E48" s="27" t="s">
        <v>18</v>
      </c>
      <c r="F48" s="27" t="s">
        <v>15</v>
      </c>
      <c r="G48" s="99" t="s">
        <v>2226</v>
      </c>
      <c r="H48" s="99" t="s">
        <v>2401</v>
      </c>
      <c r="I48" s="99" t="s">
        <v>2151</v>
      </c>
      <c r="J48" s="99" t="s">
        <v>2402</v>
      </c>
      <c r="K48" s="100" t="s">
        <v>427</v>
      </c>
      <c r="L48" s="101" t="s">
        <v>2403</v>
      </c>
      <c r="M48" s="103"/>
    </row>
    <row r="49" spans="1:13" x14ac:dyDescent="0.25">
      <c r="A49" s="26">
        <v>47</v>
      </c>
      <c r="B49" s="26" t="s">
        <v>1219</v>
      </c>
      <c r="C49" s="27" t="s">
        <v>112</v>
      </c>
      <c r="D49" s="27" t="s">
        <v>17</v>
      </c>
      <c r="E49" s="27" t="s">
        <v>113</v>
      </c>
      <c r="F49" s="27" t="s">
        <v>39</v>
      </c>
      <c r="G49" s="26" t="s">
        <v>1986</v>
      </c>
      <c r="H49" s="26" t="s">
        <v>2404</v>
      </c>
      <c r="I49" s="26" t="s">
        <v>2405</v>
      </c>
      <c r="J49" s="26" t="s">
        <v>2406</v>
      </c>
      <c r="K49" s="100" t="s">
        <v>490</v>
      </c>
      <c r="L49" s="101" t="s">
        <v>2407</v>
      </c>
      <c r="M49" s="103"/>
    </row>
    <row r="50" spans="1:13" x14ac:dyDescent="0.25">
      <c r="A50" s="26">
        <v>48</v>
      </c>
      <c r="B50" s="26" t="s">
        <v>727</v>
      </c>
      <c r="C50" s="27" t="s">
        <v>322</v>
      </c>
      <c r="D50" s="27" t="s">
        <v>17</v>
      </c>
      <c r="E50" s="27" t="s">
        <v>58</v>
      </c>
      <c r="F50" s="27" t="s">
        <v>323</v>
      </c>
      <c r="G50" s="99" t="s">
        <v>1915</v>
      </c>
      <c r="H50" s="99" t="s">
        <v>1900</v>
      </c>
      <c r="I50" s="99" t="s">
        <v>2406</v>
      </c>
      <c r="J50" s="99" t="s">
        <v>2422</v>
      </c>
      <c r="K50" s="100" t="s">
        <v>427</v>
      </c>
      <c r="L50" s="101" t="s">
        <v>2488</v>
      </c>
      <c r="M50" s="103"/>
    </row>
    <row r="51" spans="1:13" x14ac:dyDescent="0.25">
      <c r="A51" s="26">
        <v>49</v>
      </c>
      <c r="B51" s="26" t="s">
        <v>697</v>
      </c>
      <c r="C51" s="27" t="s">
        <v>47</v>
      </c>
      <c r="D51" s="27" t="s">
        <v>17</v>
      </c>
      <c r="E51" s="27" t="s">
        <v>24</v>
      </c>
      <c r="F51" s="27" t="s">
        <v>15</v>
      </c>
      <c r="G51" s="26" t="s">
        <v>943</v>
      </c>
      <c r="H51" s="26" t="s">
        <v>2489</v>
      </c>
      <c r="I51" s="26" t="s">
        <v>2378</v>
      </c>
      <c r="J51" s="26" t="s">
        <v>2490</v>
      </c>
      <c r="K51" s="100" t="s">
        <v>490</v>
      </c>
      <c r="L51" s="101" t="s">
        <v>2491</v>
      </c>
      <c r="M51" s="103"/>
    </row>
    <row r="52" spans="1:13" x14ac:dyDescent="0.25">
      <c r="A52" s="26">
        <v>50</v>
      </c>
      <c r="B52" s="26" t="s">
        <v>450</v>
      </c>
      <c r="C52" s="27" t="s">
        <v>213</v>
      </c>
      <c r="D52" s="27" t="s">
        <v>17</v>
      </c>
      <c r="E52" s="27" t="s">
        <v>110</v>
      </c>
      <c r="F52" s="27" t="s">
        <v>39</v>
      </c>
      <c r="G52" s="99" t="s">
        <v>2329</v>
      </c>
      <c r="H52" s="99" t="s">
        <v>2325</v>
      </c>
      <c r="I52" s="99" t="s">
        <v>1628</v>
      </c>
      <c r="J52" s="99" t="s">
        <v>2330</v>
      </c>
      <c r="K52" s="100" t="s">
        <v>490</v>
      </c>
      <c r="L52" s="101" t="s">
        <v>2331</v>
      </c>
      <c r="M52" s="103"/>
    </row>
    <row r="53" spans="1:13" x14ac:dyDescent="0.25">
      <c r="A53" s="26">
        <v>51</v>
      </c>
      <c r="B53" s="26" t="s">
        <v>1380</v>
      </c>
      <c r="C53" s="27" t="s">
        <v>1089</v>
      </c>
      <c r="D53" s="27" t="s">
        <v>17</v>
      </c>
      <c r="E53" s="27" t="s">
        <v>141</v>
      </c>
      <c r="F53" s="27" t="s">
        <v>1090</v>
      </c>
      <c r="G53" s="26" t="s">
        <v>2546</v>
      </c>
      <c r="H53" s="26" t="s">
        <v>837</v>
      </c>
      <c r="I53" s="26" t="s">
        <v>2067</v>
      </c>
      <c r="J53" s="26" t="s">
        <v>2200</v>
      </c>
      <c r="K53" s="100" t="s">
        <v>427</v>
      </c>
      <c r="L53" s="101" t="s">
        <v>2547</v>
      </c>
      <c r="M53" s="103"/>
    </row>
    <row r="54" spans="1:13" x14ac:dyDescent="0.25">
      <c r="A54" s="26">
        <v>52</v>
      </c>
      <c r="B54" s="26" t="s">
        <v>1677</v>
      </c>
      <c r="C54" s="27" t="s">
        <v>1498</v>
      </c>
      <c r="D54" s="27" t="s">
        <v>1499</v>
      </c>
      <c r="E54" s="27" t="s">
        <v>1500</v>
      </c>
      <c r="F54" s="27" t="s">
        <v>409</v>
      </c>
      <c r="G54" s="99" t="s">
        <v>2113</v>
      </c>
      <c r="H54" s="99" t="s">
        <v>1975</v>
      </c>
      <c r="I54" s="99" t="s">
        <v>2492</v>
      </c>
      <c r="J54" s="99" t="s">
        <v>2493</v>
      </c>
      <c r="K54" s="100" t="s">
        <v>427</v>
      </c>
      <c r="L54" s="101" t="s">
        <v>2494</v>
      </c>
      <c r="M54" s="103"/>
    </row>
    <row r="55" spans="1:13" x14ac:dyDescent="0.25">
      <c r="A55" s="26">
        <v>53</v>
      </c>
      <c r="B55" s="26" t="s">
        <v>558</v>
      </c>
      <c r="C55" s="27" t="s">
        <v>228</v>
      </c>
      <c r="D55" s="27" t="s">
        <v>17</v>
      </c>
      <c r="E55" s="27" t="s">
        <v>229</v>
      </c>
      <c r="F55" s="27" t="s">
        <v>29</v>
      </c>
      <c r="G55" s="99" t="s">
        <v>2100</v>
      </c>
      <c r="H55" s="99" t="s">
        <v>2408</v>
      </c>
      <c r="I55" s="99" t="s">
        <v>508</v>
      </c>
      <c r="J55" s="99" t="s">
        <v>1984</v>
      </c>
      <c r="K55" s="100" t="s">
        <v>740</v>
      </c>
      <c r="L55" s="101" t="s">
        <v>2409</v>
      </c>
      <c r="M55" s="103"/>
    </row>
    <row r="56" spans="1:13" x14ac:dyDescent="0.25">
      <c r="A56" s="26">
        <v>54</v>
      </c>
      <c r="B56" s="26" t="s">
        <v>2495</v>
      </c>
      <c r="C56" s="27" t="s">
        <v>2306</v>
      </c>
      <c r="D56" s="27" t="s">
        <v>388</v>
      </c>
      <c r="E56" s="27" t="s">
        <v>389</v>
      </c>
      <c r="F56" s="27" t="s">
        <v>15</v>
      </c>
      <c r="G56" s="26" t="s">
        <v>2324</v>
      </c>
      <c r="H56" s="26" t="s">
        <v>2496</v>
      </c>
      <c r="I56" s="26" t="s">
        <v>2497</v>
      </c>
      <c r="J56" s="26" t="s">
        <v>2498</v>
      </c>
      <c r="K56" s="100" t="s">
        <v>1158</v>
      </c>
      <c r="L56" s="101" t="s">
        <v>2499</v>
      </c>
      <c r="M56" s="103"/>
    </row>
    <row r="57" spans="1:13" x14ac:dyDescent="0.25">
      <c r="A57" s="26">
        <v>55</v>
      </c>
      <c r="B57" s="26" t="s">
        <v>1917</v>
      </c>
      <c r="C57" s="27" t="s">
        <v>265</v>
      </c>
      <c r="D57" s="27" t="s">
        <v>17</v>
      </c>
      <c r="E57" s="27" t="s">
        <v>1873</v>
      </c>
      <c r="F57" s="27" t="s">
        <v>218</v>
      </c>
      <c r="G57" s="26" t="s">
        <v>2332</v>
      </c>
      <c r="H57" s="26" t="s">
        <v>2333</v>
      </c>
      <c r="I57" s="26" t="s">
        <v>1988</v>
      </c>
      <c r="J57" s="26" t="s">
        <v>2334</v>
      </c>
      <c r="K57" s="100" t="s">
        <v>427</v>
      </c>
      <c r="L57" s="101" t="s">
        <v>2335</v>
      </c>
      <c r="M57" s="103"/>
    </row>
    <row r="58" spans="1:13" x14ac:dyDescent="0.25">
      <c r="A58" s="26">
        <v>56</v>
      </c>
      <c r="B58" s="26" t="s">
        <v>577</v>
      </c>
      <c r="C58" s="27" t="s">
        <v>62</v>
      </c>
      <c r="D58" s="27" t="s">
        <v>17</v>
      </c>
      <c r="E58" s="27" t="s">
        <v>24</v>
      </c>
      <c r="F58" s="27" t="s">
        <v>63</v>
      </c>
      <c r="G58" s="26" t="s">
        <v>1934</v>
      </c>
      <c r="H58" s="26" t="s">
        <v>1975</v>
      </c>
      <c r="I58" s="26" t="s">
        <v>2410</v>
      </c>
      <c r="J58" s="26" t="s">
        <v>823</v>
      </c>
      <c r="K58" s="100" t="s">
        <v>490</v>
      </c>
      <c r="L58" s="101" t="s">
        <v>2411</v>
      </c>
      <c r="M58" s="103"/>
    </row>
    <row r="59" spans="1:13" x14ac:dyDescent="0.25">
      <c r="A59" s="26">
        <v>57</v>
      </c>
      <c r="B59" s="26" t="s">
        <v>805</v>
      </c>
      <c r="C59" s="27" t="s">
        <v>259</v>
      </c>
      <c r="D59" s="27" t="s">
        <v>17</v>
      </c>
      <c r="E59" s="27" t="s">
        <v>260</v>
      </c>
      <c r="F59" s="27" t="s">
        <v>128</v>
      </c>
      <c r="G59" s="99" t="s">
        <v>1933</v>
      </c>
      <c r="H59" s="99" t="s">
        <v>1983</v>
      </c>
      <c r="I59" s="99" t="s">
        <v>2492</v>
      </c>
      <c r="J59" s="99" t="s">
        <v>2548</v>
      </c>
      <c r="K59" s="100" t="s">
        <v>427</v>
      </c>
      <c r="L59" s="101" t="s">
        <v>2549</v>
      </c>
      <c r="M59" s="103"/>
    </row>
    <row r="60" spans="1:13" x14ac:dyDescent="0.25">
      <c r="A60" s="26">
        <v>58</v>
      </c>
      <c r="B60" s="26" t="s">
        <v>1232</v>
      </c>
      <c r="C60" s="27" t="s">
        <v>1102</v>
      </c>
      <c r="D60" s="27" t="s">
        <v>17</v>
      </c>
      <c r="E60" s="27" t="s">
        <v>1103</v>
      </c>
      <c r="F60" s="27" t="s">
        <v>1104</v>
      </c>
      <c r="G60" s="99" t="s">
        <v>2412</v>
      </c>
      <c r="H60" s="99" t="s">
        <v>2413</v>
      </c>
      <c r="I60" s="99" t="s">
        <v>834</v>
      </c>
      <c r="J60" s="99" t="s">
        <v>2414</v>
      </c>
      <c r="K60" s="100" t="s">
        <v>534</v>
      </c>
      <c r="L60" s="101" t="s">
        <v>2415</v>
      </c>
      <c r="M60" s="103"/>
    </row>
    <row r="61" spans="1:13" x14ac:dyDescent="0.25">
      <c r="A61" s="26">
        <v>59</v>
      </c>
      <c r="B61" s="26" t="s">
        <v>2336</v>
      </c>
      <c r="C61" s="27" t="s">
        <v>2307</v>
      </c>
      <c r="D61" s="27" t="s">
        <v>17</v>
      </c>
      <c r="E61" s="27" t="s">
        <v>240</v>
      </c>
      <c r="F61" s="27" t="s">
        <v>2298</v>
      </c>
      <c r="G61" s="99" t="s">
        <v>2337</v>
      </c>
      <c r="H61" s="99" t="s">
        <v>2152</v>
      </c>
      <c r="I61" s="99" t="s">
        <v>2147</v>
      </c>
      <c r="J61" s="99" t="s">
        <v>2338</v>
      </c>
      <c r="K61" s="100" t="s">
        <v>427</v>
      </c>
      <c r="L61" s="101" t="s">
        <v>2339</v>
      </c>
      <c r="M61" s="103"/>
    </row>
    <row r="62" spans="1:13" x14ac:dyDescent="0.25">
      <c r="A62" s="26">
        <v>60</v>
      </c>
      <c r="B62" s="26" t="s">
        <v>564</v>
      </c>
      <c r="C62" s="27" t="s">
        <v>59</v>
      </c>
      <c r="D62" s="27" t="s">
        <v>17</v>
      </c>
      <c r="E62" s="27" t="s">
        <v>60</v>
      </c>
      <c r="F62" s="27" t="s">
        <v>15</v>
      </c>
      <c r="G62" s="26" t="s">
        <v>2416</v>
      </c>
      <c r="H62" s="26" t="s">
        <v>842</v>
      </c>
      <c r="I62" s="26" t="s">
        <v>2417</v>
      </c>
      <c r="J62" s="26" t="s">
        <v>877</v>
      </c>
      <c r="K62" s="100" t="s">
        <v>913</v>
      </c>
      <c r="L62" s="101" t="s">
        <v>2418</v>
      </c>
      <c r="M62" s="103"/>
    </row>
    <row r="63" spans="1:13" x14ac:dyDescent="0.25">
      <c r="A63" s="26">
        <v>61</v>
      </c>
      <c r="B63" s="26" t="s">
        <v>1160</v>
      </c>
      <c r="C63" s="27" t="s">
        <v>1080</v>
      </c>
      <c r="D63" s="27" t="s">
        <v>17</v>
      </c>
      <c r="E63" s="27" t="s">
        <v>1081</v>
      </c>
      <c r="F63" s="27" t="s">
        <v>1082</v>
      </c>
      <c r="G63" s="26" t="s">
        <v>2340</v>
      </c>
      <c r="H63" s="26" t="s">
        <v>2341</v>
      </c>
      <c r="I63" s="26" t="s">
        <v>2012</v>
      </c>
      <c r="J63" s="26" t="s">
        <v>2072</v>
      </c>
      <c r="K63" s="100" t="s">
        <v>427</v>
      </c>
      <c r="L63" s="101" t="s">
        <v>2342</v>
      </c>
      <c r="M63" s="103"/>
    </row>
    <row r="64" spans="1:13" x14ac:dyDescent="0.25">
      <c r="A64" s="26">
        <v>62</v>
      </c>
      <c r="B64" s="26" t="s">
        <v>1319</v>
      </c>
      <c r="C64" s="27" t="s">
        <v>111</v>
      </c>
      <c r="D64" s="27" t="s">
        <v>87</v>
      </c>
      <c r="E64" s="27" t="s">
        <v>80</v>
      </c>
      <c r="F64" s="27" t="s">
        <v>15</v>
      </c>
      <c r="G64" s="99" t="s">
        <v>2044</v>
      </c>
      <c r="H64" s="99" t="s">
        <v>1889</v>
      </c>
      <c r="I64" s="99" t="s">
        <v>759</v>
      </c>
      <c r="J64" s="99" t="s">
        <v>2500</v>
      </c>
      <c r="K64" s="100" t="s">
        <v>490</v>
      </c>
      <c r="L64" s="101" t="s">
        <v>2501</v>
      </c>
      <c r="M64" s="103"/>
    </row>
    <row r="65" spans="1:13" x14ac:dyDescent="0.25">
      <c r="A65" s="26">
        <v>63</v>
      </c>
      <c r="B65" s="26" t="s">
        <v>2176</v>
      </c>
      <c r="C65" s="27" t="s">
        <v>1880</v>
      </c>
      <c r="D65" s="27" t="s">
        <v>17</v>
      </c>
      <c r="E65" s="27" t="s">
        <v>1881</v>
      </c>
      <c r="F65" s="27" t="s">
        <v>132</v>
      </c>
      <c r="G65" s="26" t="s">
        <v>2550</v>
      </c>
      <c r="H65" s="26" t="s">
        <v>2074</v>
      </c>
      <c r="I65" s="26" t="s">
        <v>2397</v>
      </c>
      <c r="J65" s="26" t="s">
        <v>2199</v>
      </c>
      <c r="K65" s="100" t="s">
        <v>1951</v>
      </c>
      <c r="L65" s="101" t="s">
        <v>2551</v>
      </c>
      <c r="M65" s="103"/>
    </row>
    <row r="66" spans="1:13" x14ac:dyDescent="0.25">
      <c r="A66" s="26">
        <v>64</v>
      </c>
      <c r="B66" s="26" t="s">
        <v>825</v>
      </c>
      <c r="C66" s="27" t="s">
        <v>281</v>
      </c>
      <c r="D66" s="27" t="s">
        <v>17</v>
      </c>
      <c r="E66" s="27" t="s">
        <v>26</v>
      </c>
      <c r="F66" s="27" t="s">
        <v>128</v>
      </c>
      <c r="G66" s="99" t="s">
        <v>1934</v>
      </c>
      <c r="H66" s="99" t="s">
        <v>839</v>
      </c>
      <c r="I66" s="99" t="s">
        <v>743</v>
      </c>
      <c r="J66" s="99" t="s">
        <v>1996</v>
      </c>
      <c r="K66" s="100" t="s">
        <v>427</v>
      </c>
      <c r="L66" s="101" t="s">
        <v>2552</v>
      </c>
      <c r="M66" s="103"/>
    </row>
    <row r="67" spans="1:13" x14ac:dyDescent="0.25">
      <c r="A67" s="26">
        <v>65</v>
      </c>
      <c r="B67" s="26" t="s">
        <v>620</v>
      </c>
      <c r="C67" s="27" t="s">
        <v>295</v>
      </c>
      <c r="D67" s="27" t="s">
        <v>17</v>
      </c>
      <c r="E67" s="27" t="s">
        <v>296</v>
      </c>
      <c r="F67" s="27" t="s">
        <v>297</v>
      </c>
      <c r="G67" s="99" t="s">
        <v>2419</v>
      </c>
      <c r="H67" s="99" t="s">
        <v>2420</v>
      </c>
      <c r="I67" s="99" t="s">
        <v>2421</v>
      </c>
      <c r="J67" s="99" t="s">
        <v>2422</v>
      </c>
      <c r="K67" s="100" t="s">
        <v>427</v>
      </c>
      <c r="L67" s="101" t="s">
        <v>2423</v>
      </c>
      <c r="M67" s="103"/>
    </row>
    <row r="68" spans="1:13" x14ac:dyDescent="0.25">
      <c r="A68" s="26">
        <v>66</v>
      </c>
      <c r="B68" s="26" t="s">
        <v>1242</v>
      </c>
      <c r="C68" s="27" t="s">
        <v>1094</v>
      </c>
      <c r="D68" s="27" t="s">
        <v>17</v>
      </c>
      <c r="E68" s="27" t="s">
        <v>1095</v>
      </c>
      <c r="F68" s="27" t="s">
        <v>146</v>
      </c>
      <c r="G68" s="26" t="s">
        <v>2424</v>
      </c>
      <c r="H68" s="26" t="s">
        <v>2425</v>
      </c>
      <c r="I68" s="26" t="s">
        <v>1983</v>
      </c>
      <c r="J68" s="26" t="s">
        <v>1901</v>
      </c>
      <c r="K68" s="100" t="s">
        <v>490</v>
      </c>
      <c r="L68" s="101" t="s">
        <v>2426</v>
      </c>
      <c r="M68" s="103"/>
    </row>
    <row r="69" spans="1:13" x14ac:dyDescent="0.25">
      <c r="A69" s="26">
        <v>67</v>
      </c>
      <c r="B69" s="26" t="s">
        <v>712</v>
      </c>
      <c r="C69" s="27" t="s">
        <v>245</v>
      </c>
      <c r="D69" s="27" t="s">
        <v>17</v>
      </c>
      <c r="E69" s="27" t="s">
        <v>246</v>
      </c>
      <c r="F69" s="27" t="s">
        <v>200</v>
      </c>
      <c r="G69" s="26" t="s">
        <v>2502</v>
      </c>
      <c r="H69" s="26" t="s">
        <v>2119</v>
      </c>
      <c r="I69" s="26" t="s">
        <v>936</v>
      </c>
      <c r="J69" s="26" t="s">
        <v>2327</v>
      </c>
      <c r="K69" s="100" t="s">
        <v>490</v>
      </c>
      <c r="L69" s="101" t="s">
        <v>2503</v>
      </c>
      <c r="M69" s="103"/>
    </row>
    <row r="70" spans="1:13" x14ac:dyDescent="0.25">
      <c r="A70" s="26">
        <v>68</v>
      </c>
      <c r="B70" s="26" t="s">
        <v>1327</v>
      </c>
      <c r="C70" s="27" t="s">
        <v>1093</v>
      </c>
      <c r="D70" s="27" t="s">
        <v>17</v>
      </c>
      <c r="E70" s="27" t="s">
        <v>24</v>
      </c>
      <c r="F70" s="27" t="s">
        <v>128</v>
      </c>
      <c r="G70" s="99" t="s">
        <v>2504</v>
      </c>
      <c r="H70" s="99" t="s">
        <v>2505</v>
      </c>
      <c r="I70" s="99" t="s">
        <v>894</v>
      </c>
      <c r="J70" s="99" t="s">
        <v>1170</v>
      </c>
      <c r="K70" s="100" t="s">
        <v>490</v>
      </c>
      <c r="L70" s="101" t="s">
        <v>2506</v>
      </c>
      <c r="M70" s="103"/>
    </row>
    <row r="71" spans="1:13" x14ac:dyDescent="0.25">
      <c r="A71" s="26">
        <v>69</v>
      </c>
      <c r="B71" s="26" t="s">
        <v>2583</v>
      </c>
      <c r="C71" s="27" t="s">
        <v>2297</v>
      </c>
      <c r="D71" s="27" t="s">
        <v>2293</v>
      </c>
      <c r="E71" s="27" t="s">
        <v>2292</v>
      </c>
      <c r="F71" s="27" t="s">
        <v>2294</v>
      </c>
      <c r="G71" s="26" t="s">
        <v>1889</v>
      </c>
      <c r="H71" s="26" t="s">
        <v>2584</v>
      </c>
      <c r="I71" s="26" t="s">
        <v>2001</v>
      </c>
      <c r="J71" s="26" t="s">
        <v>1938</v>
      </c>
      <c r="K71" s="100" t="s">
        <v>1158</v>
      </c>
      <c r="L71" s="101" t="s">
        <v>2585</v>
      </c>
      <c r="M71" s="103"/>
    </row>
    <row r="72" spans="1:13" x14ac:dyDescent="0.25">
      <c r="A72" s="26">
        <v>70</v>
      </c>
      <c r="B72" s="26" t="s">
        <v>485</v>
      </c>
      <c r="C72" s="27" t="s">
        <v>88</v>
      </c>
      <c r="D72" s="27" t="s">
        <v>17</v>
      </c>
      <c r="E72" s="27" t="s">
        <v>89</v>
      </c>
      <c r="F72" s="27" t="s">
        <v>90</v>
      </c>
      <c r="G72" s="99" t="s">
        <v>1937</v>
      </c>
      <c r="H72" s="99" t="s">
        <v>1910</v>
      </c>
      <c r="I72" s="99" t="s">
        <v>743</v>
      </c>
      <c r="J72" s="99" t="s">
        <v>1172</v>
      </c>
      <c r="K72" s="100" t="s">
        <v>427</v>
      </c>
      <c r="L72" s="101" t="s">
        <v>2343</v>
      </c>
      <c r="M72" s="103"/>
    </row>
    <row r="73" spans="1:13" x14ac:dyDescent="0.25">
      <c r="A73" s="26">
        <v>71</v>
      </c>
      <c r="B73" s="26" t="s">
        <v>1745</v>
      </c>
      <c r="C73" s="27" t="s">
        <v>1512</v>
      </c>
      <c r="D73" s="27" t="s">
        <v>17</v>
      </c>
      <c r="E73" s="27" t="s">
        <v>26</v>
      </c>
      <c r="F73" s="27" t="s">
        <v>105</v>
      </c>
      <c r="G73" s="26" t="s">
        <v>2553</v>
      </c>
      <c r="H73" s="26" t="s">
        <v>2330</v>
      </c>
      <c r="I73" s="26" t="s">
        <v>2554</v>
      </c>
      <c r="J73" s="26" t="s">
        <v>2555</v>
      </c>
      <c r="K73" s="100" t="s">
        <v>490</v>
      </c>
      <c r="L73" s="101" t="s">
        <v>2556</v>
      </c>
      <c r="M73" s="103"/>
    </row>
    <row r="74" spans="1:13" x14ac:dyDescent="0.25">
      <c r="A74" s="26">
        <v>72</v>
      </c>
      <c r="B74" s="26" t="s">
        <v>2078</v>
      </c>
      <c r="C74" s="27" t="s">
        <v>2286</v>
      </c>
      <c r="D74" s="27" t="s">
        <v>17</v>
      </c>
      <c r="E74" s="27" t="s">
        <v>246</v>
      </c>
      <c r="F74" s="27" t="s">
        <v>200</v>
      </c>
      <c r="G74" s="26" t="s">
        <v>2507</v>
      </c>
      <c r="H74" s="26" t="s">
        <v>2508</v>
      </c>
      <c r="I74" s="26" t="s">
        <v>2509</v>
      </c>
      <c r="J74" s="26" t="s">
        <v>2016</v>
      </c>
      <c r="K74" s="100" t="s">
        <v>490</v>
      </c>
      <c r="L74" s="101" t="s">
        <v>2510</v>
      </c>
      <c r="M74" s="103"/>
    </row>
    <row r="75" spans="1:13" x14ac:dyDescent="0.25">
      <c r="A75" s="26">
        <v>73</v>
      </c>
      <c r="B75" s="26" t="s">
        <v>1754</v>
      </c>
      <c r="C75" s="27" t="s">
        <v>1505</v>
      </c>
      <c r="D75" s="27" t="s">
        <v>17</v>
      </c>
      <c r="E75" s="27" t="s">
        <v>1506</v>
      </c>
      <c r="F75" s="27" t="s">
        <v>21</v>
      </c>
      <c r="G75" s="99" t="s">
        <v>2557</v>
      </c>
      <c r="H75" s="99" t="s">
        <v>2558</v>
      </c>
      <c r="I75" s="99" t="s">
        <v>941</v>
      </c>
      <c r="J75" s="99" t="s">
        <v>1912</v>
      </c>
      <c r="K75" s="100" t="s">
        <v>427</v>
      </c>
      <c r="L75" s="101" t="s">
        <v>2559</v>
      </c>
      <c r="M75" s="103"/>
    </row>
    <row r="76" spans="1:13" x14ac:dyDescent="0.25">
      <c r="A76" s="26">
        <v>74</v>
      </c>
      <c r="B76" s="26" t="s">
        <v>1716</v>
      </c>
      <c r="C76" s="27" t="s">
        <v>1884</v>
      </c>
      <c r="D76" s="27" t="s">
        <v>20</v>
      </c>
      <c r="E76" s="27" t="s">
        <v>92</v>
      </c>
      <c r="F76" s="27" t="s">
        <v>128</v>
      </c>
      <c r="G76" s="26" t="s">
        <v>2560</v>
      </c>
      <c r="H76" s="26" t="s">
        <v>2086</v>
      </c>
      <c r="I76" s="26" t="s">
        <v>2561</v>
      </c>
      <c r="J76" s="26" t="s">
        <v>2562</v>
      </c>
      <c r="K76" s="100" t="s">
        <v>427</v>
      </c>
      <c r="L76" s="101" t="s">
        <v>2563</v>
      </c>
      <c r="M76" s="103"/>
    </row>
    <row r="77" spans="1:13" x14ac:dyDescent="0.25">
      <c r="A77" s="26">
        <v>75</v>
      </c>
      <c r="B77" s="26" t="s">
        <v>2427</v>
      </c>
      <c r="C77" s="27" t="s">
        <v>2295</v>
      </c>
      <c r="D77" s="27" t="s">
        <v>17</v>
      </c>
      <c r="E77" s="27" t="s">
        <v>2296</v>
      </c>
      <c r="F77" s="27" t="s">
        <v>63</v>
      </c>
      <c r="G77" s="99" t="s">
        <v>2428</v>
      </c>
      <c r="H77" s="99" t="s">
        <v>2429</v>
      </c>
      <c r="I77" s="99" t="s">
        <v>2430</v>
      </c>
      <c r="J77" s="99" t="s">
        <v>1914</v>
      </c>
      <c r="K77" s="100" t="s">
        <v>427</v>
      </c>
      <c r="L77" s="101" t="s">
        <v>2431</v>
      </c>
      <c r="M77" s="103"/>
    </row>
    <row r="78" spans="1:13" x14ac:dyDescent="0.25">
      <c r="A78" s="26">
        <v>76</v>
      </c>
      <c r="B78" s="26" t="s">
        <v>2032</v>
      </c>
      <c r="C78" s="27" t="s">
        <v>1864</v>
      </c>
      <c r="D78" s="27" t="s">
        <v>17</v>
      </c>
      <c r="E78" s="27" t="s">
        <v>1865</v>
      </c>
      <c r="F78" s="27" t="s">
        <v>1082</v>
      </c>
      <c r="G78" s="26" t="s">
        <v>2034</v>
      </c>
      <c r="H78" s="26" t="s">
        <v>2419</v>
      </c>
      <c r="I78" s="26" t="s">
        <v>2432</v>
      </c>
      <c r="J78" s="26" t="s">
        <v>2433</v>
      </c>
      <c r="K78" s="100" t="s">
        <v>490</v>
      </c>
      <c r="L78" s="101" t="s">
        <v>2434</v>
      </c>
      <c r="M78" s="103"/>
    </row>
    <row r="79" spans="1:13" x14ac:dyDescent="0.25">
      <c r="A79" s="26">
        <v>77</v>
      </c>
      <c r="B79" s="26" t="s">
        <v>2511</v>
      </c>
      <c r="C79" s="27" t="s">
        <v>2304</v>
      </c>
      <c r="D79" s="27" t="s">
        <v>327</v>
      </c>
      <c r="E79" s="27" t="s">
        <v>212</v>
      </c>
      <c r="F79" s="27" t="s">
        <v>294</v>
      </c>
      <c r="G79" s="99" t="s">
        <v>2101</v>
      </c>
      <c r="H79" s="100" t="s">
        <v>2512</v>
      </c>
      <c r="I79" s="100" t="s">
        <v>2513</v>
      </c>
      <c r="J79" s="100" t="s">
        <v>2514</v>
      </c>
      <c r="K79" s="100" t="s">
        <v>427</v>
      </c>
      <c r="L79" s="101" t="s">
        <v>2515</v>
      </c>
      <c r="M79" s="103"/>
    </row>
    <row r="80" spans="1:13" x14ac:dyDescent="0.25">
      <c r="A80" s="26">
        <v>78</v>
      </c>
      <c r="B80" s="26" t="s">
        <v>2516</v>
      </c>
      <c r="C80" s="27" t="s">
        <v>2302</v>
      </c>
      <c r="D80" s="27" t="s">
        <v>17</v>
      </c>
      <c r="E80" s="27" t="s">
        <v>2303</v>
      </c>
      <c r="F80" s="27" t="s">
        <v>294</v>
      </c>
      <c r="G80" s="26" t="s">
        <v>2517</v>
      </c>
      <c r="H80" s="26" t="s">
        <v>2112</v>
      </c>
      <c r="I80" s="26" t="s">
        <v>2433</v>
      </c>
      <c r="J80" s="26" t="s">
        <v>2029</v>
      </c>
      <c r="K80" s="100" t="s">
        <v>427</v>
      </c>
      <c r="L80" s="101" t="s">
        <v>2518</v>
      </c>
      <c r="M80" s="103"/>
    </row>
    <row r="81" spans="1:13" x14ac:dyDescent="0.25">
      <c r="A81" s="26">
        <v>79</v>
      </c>
      <c r="B81" s="26" t="s">
        <v>609</v>
      </c>
      <c r="C81" s="27" t="s">
        <v>134</v>
      </c>
      <c r="D81" s="27" t="s">
        <v>17</v>
      </c>
      <c r="E81" s="27" t="s">
        <v>96</v>
      </c>
      <c r="F81" s="27" t="s">
        <v>135</v>
      </c>
      <c r="G81" s="99" t="s">
        <v>2435</v>
      </c>
      <c r="H81" s="99" t="s">
        <v>2436</v>
      </c>
      <c r="I81" s="99" t="s">
        <v>1928</v>
      </c>
      <c r="J81" s="99" t="s">
        <v>2397</v>
      </c>
      <c r="K81" s="100" t="s">
        <v>2437</v>
      </c>
      <c r="L81" s="101" t="s">
        <v>2438</v>
      </c>
      <c r="M81" s="103"/>
    </row>
    <row r="82" spans="1:13" x14ac:dyDescent="0.25">
      <c r="A82" s="26">
        <v>80</v>
      </c>
      <c r="B82" s="26" t="s">
        <v>1236</v>
      </c>
      <c r="C82" s="27" t="s">
        <v>123</v>
      </c>
      <c r="D82" s="27" t="s">
        <v>17</v>
      </c>
      <c r="E82" s="27" t="s">
        <v>124</v>
      </c>
      <c r="F82" s="27" t="s">
        <v>287</v>
      </c>
      <c r="G82" s="26" t="s">
        <v>2439</v>
      </c>
      <c r="H82" s="26" t="s">
        <v>1909</v>
      </c>
      <c r="I82" s="26" t="s">
        <v>2020</v>
      </c>
      <c r="J82" s="26" t="s">
        <v>1896</v>
      </c>
      <c r="K82" s="100" t="s">
        <v>490</v>
      </c>
      <c r="L82" s="101" t="s">
        <v>2440</v>
      </c>
      <c r="M82" s="103"/>
    </row>
    <row r="83" spans="1:13" x14ac:dyDescent="0.25">
      <c r="A83" s="26">
        <v>81</v>
      </c>
      <c r="B83" s="26" t="s">
        <v>1751</v>
      </c>
      <c r="C83" s="27" t="s">
        <v>164</v>
      </c>
      <c r="D83" s="27" t="s">
        <v>17</v>
      </c>
      <c r="E83" s="27" t="s">
        <v>35</v>
      </c>
      <c r="F83" s="27" t="s">
        <v>165</v>
      </c>
      <c r="G83" s="99" t="s">
        <v>2564</v>
      </c>
      <c r="H83" s="100" t="s">
        <v>2565</v>
      </c>
      <c r="I83" s="100" t="s">
        <v>2566</v>
      </c>
      <c r="J83" s="100" t="s">
        <v>2567</v>
      </c>
      <c r="K83" s="100" t="s">
        <v>427</v>
      </c>
      <c r="L83" s="101" t="s">
        <v>2568</v>
      </c>
      <c r="M83" s="103"/>
    </row>
    <row r="84" spans="1:13" x14ac:dyDescent="0.25">
      <c r="A84" s="26">
        <v>82</v>
      </c>
      <c r="B84" s="26" t="s">
        <v>2519</v>
      </c>
      <c r="C84" s="27" t="s">
        <v>67</v>
      </c>
      <c r="D84" s="27" t="s">
        <v>17</v>
      </c>
      <c r="E84" s="27" t="s">
        <v>24</v>
      </c>
      <c r="F84" s="27" t="s">
        <v>68</v>
      </c>
      <c r="G84" s="99" t="s">
        <v>2520</v>
      </c>
      <c r="H84" s="99" t="s">
        <v>2123</v>
      </c>
      <c r="I84" s="99" t="s">
        <v>2443</v>
      </c>
      <c r="J84" s="99" t="s">
        <v>2521</v>
      </c>
      <c r="K84" s="100" t="s">
        <v>490</v>
      </c>
      <c r="L84" s="101" t="s">
        <v>2522</v>
      </c>
      <c r="M84" s="103"/>
    </row>
    <row r="85" spans="1:13" x14ac:dyDescent="0.25">
      <c r="A85" s="26">
        <v>83</v>
      </c>
      <c r="B85" s="26" t="s">
        <v>1941</v>
      </c>
      <c r="C85" s="27" t="s">
        <v>1882</v>
      </c>
      <c r="D85" s="27" t="s">
        <v>17</v>
      </c>
      <c r="E85" s="27" t="s">
        <v>1883</v>
      </c>
      <c r="F85" s="27" t="s">
        <v>27</v>
      </c>
      <c r="G85" s="26" t="s">
        <v>2344</v>
      </c>
      <c r="H85" s="26" t="s">
        <v>1912</v>
      </c>
      <c r="I85" s="26" t="s">
        <v>2345</v>
      </c>
      <c r="J85" s="26" t="s">
        <v>1923</v>
      </c>
      <c r="K85" s="100" t="s">
        <v>490</v>
      </c>
      <c r="L85" s="101" t="s">
        <v>2346</v>
      </c>
      <c r="M85" s="103"/>
    </row>
    <row r="86" spans="1:13" x14ac:dyDescent="0.25">
      <c r="A86" s="26">
        <v>84</v>
      </c>
      <c r="B86" s="26" t="s">
        <v>1627</v>
      </c>
      <c r="C86" s="27" t="s">
        <v>1523</v>
      </c>
      <c r="D86" s="27" t="s">
        <v>17</v>
      </c>
      <c r="E86" s="27" t="s">
        <v>18</v>
      </c>
      <c r="F86" s="27" t="s">
        <v>218</v>
      </c>
      <c r="G86" s="99" t="s">
        <v>2441</v>
      </c>
      <c r="H86" s="99" t="s">
        <v>2442</v>
      </c>
      <c r="I86" s="99" t="s">
        <v>2443</v>
      </c>
      <c r="J86" s="99" t="s">
        <v>2444</v>
      </c>
      <c r="K86" s="100" t="s">
        <v>497</v>
      </c>
      <c r="L86" s="101" t="s">
        <v>2445</v>
      </c>
      <c r="M86" s="103"/>
    </row>
    <row r="87" spans="1:13" x14ac:dyDescent="0.25">
      <c r="A87" s="26">
        <v>85</v>
      </c>
      <c r="B87" s="26" t="s">
        <v>2347</v>
      </c>
      <c r="C87" s="27" t="s">
        <v>4</v>
      </c>
      <c r="D87" s="27" t="s">
        <v>5</v>
      </c>
      <c r="E87" s="27" t="s">
        <v>1873</v>
      </c>
      <c r="F87" s="27" t="s">
        <v>218</v>
      </c>
      <c r="G87" s="99" t="s">
        <v>2038</v>
      </c>
      <c r="H87" s="99" t="s">
        <v>2159</v>
      </c>
      <c r="I87" s="99" t="s">
        <v>2329</v>
      </c>
      <c r="J87" s="99" t="s">
        <v>2348</v>
      </c>
      <c r="K87" s="100" t="s">
        <v>427</v>
      </c>
      <c r="L87" s="101" t="s">
        <v>2349</v>
      </c>
      <c r="M87" s="103"/>
    </row>
    <row r="88" spans="1:13" x14ac:dyDescent="0.25">
      <c r="A88" s="26">
        <v>86</v>
      </c>
      <c r="B88" s="26" t="s">
        <v>638</v>
      </c>
      <c r="C88" s="27" t="s">
        <v>319</v>
      </c>
      <c r="D88" s="27" t="s">
        <v>17</v>
      </c>
      <c r="E88" s="27" t="s">
        <v>320</v>
      </c>
      <c r="F88" s="27" t="s">
        <v>39</v>
      </c>
      <c r="G88" s="26" t="s">
        <v>2446</v>
      </c>
      <c r="H88" s="26" t="s">
        <v>2447</v>
      </c>
      <c r="I88" s="26" t="s">
        <v>2448</v>
      </c>
      <c r="J88" s="26" t="s">
        <v>1924</v>
      </c>
      <c r="K88" s="100" t="s">
        <v>490</v>
      </c>
      <c r="L88" s="101" t="s">
        <v>2449</v>
      </c>
      <c r="M88" s="103"/>
    </row>
    <row r="89" spans="1:13" x14ac:dyDescent="0.25">
      <c r="A89" s="26">
        <v>87</v>
      </c>
      <c r="B89" s="26" t="s">
        <v>1686</v>
      </c>
      <c r="C89" s="27" t="s">
        <v>1507</v>
      </c>
      <c r="D89" s="27" t="s">
        <v>17</v>
      </c>
      <c r="E89" s="27" t="s">
        <v>34</v>
      </c>
      <c r="F89" s="27" t="s">
        <v>1508</v>
      </c>
      <c r="G89" s="26" t="s">
        <v>2523</v>
      </c>
      <c r="H89" s="26" t="s">
        <v>2524</v>
      </c>
      <c r="I89" s="26" t="s">
        <v>2448</v>
      </c>
      <c r="J89" s="26" t="s">
        <v>2443</v>
      </c>
      <c r="K89" s="100" t="s">
        <v>490</v>
      </c>
      <c r="L89" s="101" t="s">
        <v>2525</v>
      </c>
      <c r="M89" s="103"/>
    </row>
    <row r="90" spans="1:13" x14ac:dyDescent="0.25">
      <c r="A90" s="26">
        <v>88</v>
      </c>
      <c r="B90" s="26" t="s">
        <v>2122</v>
      </c>
      <c r="C90" s="27" t="s">
        <v>1875</v>
      </c>
      <c r="D90" s="27" t="s">
        <v>17</v>
      </c>
      <c r="E90" s="27" t="s">
        <v>243</v>
      </c>
      <c r="F90" s="27" t="s">
        <v>289</v>
      </c>
      <c r="G90" s="99" t="s">
        <v>2526</v>
      </c>
      <c r="H90" s="100" t="s">
        <v>2512</v>
      </c>
      <c r="I90" s="100" t="s">
        <v>2513</v>
      </c>
      <c r="J90" s="100" t="s">
        <v>2514</v>
      </c>
      <c r="K90" s="100" t="s">
        <v>427</v>
      </c>
      <c r="L90" s="101" t="s">
        <v>2527</v>
      </c>
      <c r="M90" s="103"/>
    </row>
    <row r="91" spans="1:13" x14ac:dyDescent="0.25">
      <c r="A91" s="26">
        <v>89</v>
      </c>
      <c r="B91" s="26" t="s">
        <v>902</v>
      </c>
      <c r="C91" s="27" t="s">
        <v>142</v>
      </c>
      <c r="D91" s="27" t="s">
        <v>17</v>
      </c>
      <c r="E91" s="27" t="s">
        <v>143</v>
      </c>
      <c r="F91" s="27" t="s">
        <v>144</v>
      </c>
      <c r="G91" s="99" t="s">
        <v>2586</v>
      </c>
      <c r="H91" s="99" t="s">
        <v>2546</v>
      </c>
      <c r="I91" s="99" t="s">
        <v>2587</v>
      </c>
      <c r="J91" s="99" t="s">
        <v>2588</v>
      </c>
      <c r="K91" s="100" t="s">
        <v>490</v>
      </c>
      <c r="L91" s="101" t="s">
        <v>2589</v>
      </c>
      <c r="M91" s="103"/>
    </row>
    <row r="92" spans="1:13" x14ac:dyDescent="0.25">
      <c r="A92" s="26">
        <v>90</v>
      </c>
      <c r="B92" s="26" t="s">
        <v>2350</v>
      </c>
      <c r="C92" s="27" t="s">
        <v>2299</v>
      </c>
      <c r="D92" s="27" t="s">
        <v>17</v>
      </c>
      <c r="E92" s="27" t="s">
        <v>89</v>
      </c>
      <c r="F92" s="27" t="s">
        <v>1508</v>
      </c>
      <c r="G92" s="26" t="s">
        <v>2351</v>
      </c>
      <c r="H92" s="26" t="s">
        <v>2352</v>
      </c>
      <c r="I92" s="26" t="s">
        <v>1918</v>
      </c>
      <c r="J92" s="26" t="s">
        <v>2353</v>
      </c>
      <c r="K92" s="100" t="s">
        <v>490</v>
      </c>
      <c r="L92" s="101" t="s">
        <v>2354</v>
      </c>
      <c r="M92" s="103"/>
    </row>
    <row r="93" spans="1:13" x14ac:dyDescent="0.25">
      <c r="A93" s="26">
        <v>91</v>
      </c>
      <c r="B93" s="26" t="s">
        <v>2355</v>
      </c>
      <c r="C93" s="27" t="s">
        <v>2305</v>
      </c>
      <c r="D93" s="27" t="s">
        <v>327</v>
      </c>
      <c r="E93" s="27" t="s">
        <v>110</v>
      </c>
      <c r="F93" s="27" t="s">
        <v>128</v>
      </c>
      <c r="G93" s="99" t="s">
        <v>2356</v>
      </c>
      <c r="H93" s="100" t="s">
        <v>2357</v>
      </c>
      <c r="I93" s="100" t="s">
        <v>2179</v>
      </c>
      <c r="J93" s="100" t="s">
        <v>2358</v>
      </c>
      <c r="K93" s="100" t="s">
        <v>490</v>
      </c>
      <c r="L93" s="101" t="s">
        <v>2359</v>
      </c>
      <c r="M93" s="103"/>
    </row>
    <row r="94" spans="1:13" x14ac:dyDescent="0.25">
      <c r="A94" s="26">
        <v>92</v>
      </c>
      <c r="B94" s="26" t="s">
        <v>2360</v>
      </c>
      <c r="C94" s="27" t="s">
        <v>2300</v>
      </c>
      <c r="D94" s="27" t="s">
        <v>17</v>
      </c>
      <c r="E94" s="27" t="s">
        <v>2301</v>
      </c>
      <c r="F94" s="27" t="s">
        <v>294</v>
      </c>
      <c r="G94" s="26" t="s">
        <v>2361</v>
      </c>
      <c r="H94" s="26" t="s">
        <v>2362</v>
      </c>
      <c r="I94" s="26" t="s">
        <v>2363</v>
      </c>
      <c r="J94" s="26" t="s">
        <v>2364</v>
      </c>
      <c r="K94" s="100" t="s">
        <v>490</v>
      </c>
      <c r="L94" s="101" t="s">
        <v>2365</v>
      </c>
      <c r="M94" s="103"/>
    </row>
    <row r="95" spans="1:13" x14ac:dyDescent="0.25">
      <c r="A95" s="26">
        <v>93</v>
      </c>
      <c r="B95" s="26" t="s">
        <v>2450</v>
      </c>
      <c r="C95" s="27" t="s">
        <v>2308</v>
      </c>
      <c r="D95" s="27" t="s">
        <v>17</v>
      </c>
      <c r="E95" s="27" t="s">
        <v>404</v>
      </c>
      <c r="F95" s="27" t="s">
        <v>2451</v>
      </c>
      <c r="G95" s="99" t="s">
        <v>2452</v>
      </c>
      <c r="H95" s="99" t="s">
        <v>2453</v>
      </c>
      <c r="I95" s="99" t="s">
        <v>2454</v>
      </c>
      <c r="J95" s="99" t="s">
        <v>2455</v>
      </c>
      <c r="K95" s="100" t="s">
        <v>427</v>
      </c>
      <c r="L95" s="101" t="s">
        <v>2456</v>
      </c>
      <c r="M95" s="103"/>
    </row>
    <row r="96" spans="1:13" x14ac:dyDescent="0.25">
      <c r="A96" s="26">
        <v>94</v>
      </c>
      <c r="B96" s="26" t="s">
        <v>2457</v>
      </c>
      <c r="C96" s="27" t="s">
        <v>2288</v>
      </c>
      <c r="D96" s="27" t="s">
        <v>17</v>
      </c>
      <c r="E96" s="27" t="s">
        <v>96</v>
      </c>
      <c r="F96" s="27" t="s">
        <v>208</v>
      </c>
      <c r="G96" s="26" t="s">
        <v>2458</v>
      </c>
      <c r="H96" s="26" t="s">
        <v>2459</v>
      </c>
      <c r="I96" s="26" t="s">
        <v>2460</v>
      </c>
      <c r="J96" s="26" t="s">
        <v>2461</v>
      </c>
      <c r="K96" s="100" t="s">
        <v>1491</v>
      </c>
      <c r="L96" s="101" t="s">
        <v>2462</v>
      </c>
      <c r="M96" s="103"/>
    </row>
  </sheetData>
  <sortState ref="A3:L97">
    <sortCondition ref="L2"/>
  </sortState>
  <mergeCells count="1">
    <mergeCell ref="A1:M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zoomScaleNormal="100" workbookViewId="0">
      <selection sqref="A1:P1"/>
    </sheetView>
  </sheetViews>
  <sheetFormatPr defaultRowHeight="15" x14ac:dyDescent="0.25"/>
  <cols>
    <col min="1" max="1" width="9.140625" style="51" customWidth="1"/>
    <col min="2" max="2" width="9.140625" style="52" customWidth="1"/>
    <col min="3" max="3" width="24.28515625" style="52" customWidth="1"/>
    <col min="4" max="4" width="18.5703125" style="52" customWidth="1"/>
    <col min="5" max="5" width="30" style="52" customWidth="1"/>
    <col min="6" max="6" width="31.42578125" style="51" customWidth="1"/>
    <col min="7" max="15" width="9.140625" style="51"/>
    <col min="16" max="16384" width="9.140625" style="52"/>
  </cols>
  <sheetData>
    <row r="1" spans="1:18" ht="15.75" x14ac:dyDescent="0.25">
      <c r="A1" s="208" t="s">
        <v>1861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8" x14ac:dyDescent="0.25">
      <c r="A2" s="207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8" x14ac:dyDescent="0.25">
      <c r="A3" s="128" t="s">
        <v>340</v>
      </c>
      <c r="B3" s="128" t="s">
        <v>341</v>
      </c>
      <c r="C3" s="129" t="s">
        <v>0</v>
      </c>
      <c r="D3" s="129" t="s">
        <v>1</v>
      </c>
      <c r="E3" s="129" t="s">
        <v>342</v>
      </c>
      <c r="F3" s="129" t="s">
        <v>3</v>
      </c>
      <c r="G3" s="128" t="s">
        <v>1060</v>
      </c>
      <c r="H3" s="130" t="s">
        <v>1061</v>
      </c>
      <c r="I3" s="130" t="s">
        <v>1062</v>
      </c>
      <c r="J3" s="130" t="s">
        <v>1063</v>
      </c>
      <c r="K3" s="130" t="s">
        <v>1064</v>
      </c>
      <c r="L3" s="130" t="s">
        <v>1065</v>
      </c>
      <c r="M3" s="130" t="s">
        <v>1066</v>
      </c>
      <c r="N3" s="130" t="s">
        <v>1067</v>
      </c>
      <c r="O3" s="130" t="s">
        <v>347</v>
      </c>
      <c r="P3" s="130" t="s">
        <v>1068</v>
      </c>
      <c r="R3" s="48" t="s">
        <v>0</v>
      </c>
    </row>
    <row r="4" spans="1:18" ht="15" customHeight="1" x14ac:dyDescent="0.25">
      <c r="A4" s="131">
        <v>1</v>
      </c>
      <c r="B4" s="125">
        <v>106</v>
      </c>
      <c r="C4" s="122" t="s">
        <v>241</v>
      </c>
      <c r="D4" s="122" t="s">
        <v>17</v>
      </c>
      <c r="E4" s="122" t="s">
        <v>110</v>
      </c>
      <c r="F4" s="52" t="s">
        <v>2310</v>
      </c>
      <c r="G4" s="125">
        <v>25</v>
      </c>
      <c r="H4" s="125"/>
      <c r="I4" s="125">
        <v>25</v>
      </c>
      <c r="J4" s="125"/>
      <c r="K4" s="125">
        <v>10</v>
      </c>
      <c r="L4" s="125">
        <v>25</v>
      </c>
      <c r="M4" s="125">
        <v>25</v>
      </c>
      <c r="N4" s="125">
        <v>25</v>
      </c>
      <c r="O4" s="67">
        <f>SUM(Таблица20[[#This Row],[I Этап]:[VIII Этап]])</f>
        <v>135</v>
      </c>
      <c r="P4" s="132"/>
    </row>
    <row r="5" spans="1:18" ht="15" customHeight="1" x14ac:dyDescent="0.25">
      <c r="A5" s="131">
        <v>2</v>
      </c>
      <c r="B5" s="125" t="s">
        <v>426</v>
      </c>
      <c r="C5" s="122" t="s">
        <v>28</v>
      </c>
      <c r="D5" s="122" t="s">
        <v>17</v>
      </c>
      <c r="E5" s="122" t="s">
        <v>405</v>
      </c>
      <c r="F5" s="122" t="s">
        <v>29</v>
      </c>
      <c r="G5" s="125">
        <v>15</v>
      </c>
      <c r="H5" s="125">
        <v>25</v>
      </c>
      <c r="I5" s="125">
        <v>18</v>
      </c>
      <c r="J5" s="125">
        <v>25</v>
      </c>
      <c r="K5" s="125"/>
      <c r="L5" s="125">
        <v>18</v>
      </c>
      <c r="M5" s="125">
        <v>15</v>
      </c>
      <c r="N5" s="125">
        <v>18</v>
      </c>
      <c r="O5" s="67">
        <f>SUM(Таблица20[[#This Row],[I Этап]:[VIII Этап]])</f>
        <v>134</v>
      </c>
      <c r="P5" s="132"/>
    </row>
    <row r="6" spans="1:18" ht="15" customHeight="1" x14ac:dyDescent="0.25">
      <c r="A6" s="131">
        <v>3</v>
      </c>
      <c r="B6" s="125" t="s">
        <v>444</v>
      </c>
      <c r="C6" s="122" t="s">
        <v>267</v>
      </c>
      <c r="D6" s="122" t="s">
        <v>17</v>
      </c>
      <c r="E6" s="122" t="s">
        <v>236</v>
      </c>
      <c r="F6" s="122" t="s">
        <v>15</v>
      </c>
      <c r="G6" s="125">
        <v>18</v>
      </c>
      <c r="H6" s="125">
        <v>12</v>
      </c>
      <c r="I6" s="125">
        <v>15</v>
      </c>
      <c r="J6" s="125">
        <v>18</v>
      </c>
      <c r="K6" s="125">
        <v>15</v>
      </c>
      <c r="L6" s="125">
        <v>10</v>
      </c>
      <c r="M6" s="125">
        <v>18</v>
      </c>
      <c r="N6" s="125">
        <v>12</v>
      </c>
      <c r="O6" s="67">
        <f>SUM(Таблица20[[#This Row],[I Этап]:[VIII Этап]])</f>
        <v>118</v>
      </c>
      <c r="P6" s="132"/>
    </row>
    <row r="7" spans="1:18" ht="15" customHeight="1" x14ac:dyDescent="0.25">
      <c r="A7" s="131">
        <v>4</v>
      </c>
      <c r="B7" s="125" t="s">
        <v>438</v>
      </c>
      <c r="C7" s="122" t="s">
        <v>190</v>
      </c>
      <c r="D7" s="122" t="s">
        <v>17</v>
      </c>
      <c r="E7" s="122" t="s">
        <v>395</v>
      </c>
      <c r="F7" s="122" t="s">
        <v>15</v>
      </c>
      <c r="G7" s="125">
        <v>12</v>
      </c>
      <c r="H7" s="125">
        <v>15</v>
      </c>
      <c r="I7" s="125">
        <v>12</v>
      </c>
      <c r="J7" s="125">
        <v>15</v>
      </c>
      <c r="K7" s="125">
        <v>18</v>
      </c>
      <c r="L7" s="125">
        <v>12</v>
      </c>
      <c r="M7" s="125">
        <v>12</v>
      </c>
      <c r="N7" s="125">
        <v>10</v>
      </c>
      <c r="O7" s="67">
        <f>SUM(Таблица20[[#This Row],[I Этап]:[VIII Этап]])</f>
        <v>106</v>
      </c>
      <c r="P7" s="132"/>
    </row>
    <row r="8" spans="1:18" x14ac:dyDescent="0.25">
      <c r="A8" s="131">
        <v>5</v>
      </c>
      <c r="B8" s="125" t="s">
        <v>433</v>
      </c>
      <c r="C8" s="122" t="s">
        <v>271</v>
      </c>
      <c r="D8" s="122" t="s">
        <v>17</v>
      </c>
      <c r="E8" s="122" t="s">
        <v>272</v>
      </c>
      <c r="F8" s="122" t="s">
        <v>273</v>
      </c>
      <c r="G8" s="125">
        <v>10</v>
      </c>
      <c r="H8" s="125">
        <v>18</v>
      </c>
      <c r="I8" s="125">
        <v>10</v>
      </c>
      <c r="J8" s="125">
        <v>10</v>
      </c>
      <c r="K8" s="125">
        <v>25</v>
      </c>
      <c r="L8" s="125">
        <v>6</v>
      </c>
      <c r="M8" s="125">
        <v>6</v>
      </c>
      <c r="N8" s="125">
        <v>6</v>
      </c>
      <c r="O8" s="67">
        <f>SUM(Таблица20[[#This Row],[I Этап]:[VIII Этап]])</f>
        <v>91</v>
      </c>
      <c r="P8" s="132"/>
    </row>
    <row r="9" spans="1:18" x14ac:dyDescent="0.25">
      <c r="A9" s="131">
        <v>6</v>
      </c>
      <c r="B9" s="125">
        <v>192</v>
      </c>
      <c r="C9" s="122" t="s">
        <v>348</v>
      </c>
      <c r="D9" s="122" t="s">
        <v>17</v>
      </c>
      <c r="E9" s="122" t="s">
        <v>110</v>
      </c>
      <c r="F9" s="52" t="s">
        <v>2310</v>
      </c>
      <c r="G9" s="125">
        <v>4</v>
      </c>
      <c r="H9" s="125"/>
      <c r="I9" s="125">
        <v>8</v>
      </c>
      <c r="J9" s="125">
        <v>12</v>
      </c>
      <c r="K9" s="125"/>
      <c r="L9" s="125">
        <v>15</v>
      </c>
      <c r="M9" s="125">
        <v>10</v>
      </c>
      <c r="N9" s="125">
        <v>15</v>
      </c>
      <c r="O9" s="67">
        <f>SUM(Таблица20[[#This Row],[I Этап]:[VIII Этап]])</f>
        <v>64</v>
      </c>
      <c r="P9" s="132"/>
    </row>
    <row r="10" spans="1:18" ht="15" customHeight="1" x14ac:dyDescent="0.25">
      <c r="A10" s="131">
        <v>7</v>
      </c>
      <c r="B10" s="125" t="s">
        <v>450</v>
      </c>
      <c r="C10" s="122" t="s">
        <v>213</v>
      </c>
      <c r="D10" s="122" t="s">
        <v>17</v>
      </c>
      <c r="E10" s="122" t="s">
        <v>110</v>
      </c>
      <c r="F10" s="122" t="s">
        <v>39</v>
      </c>
      <c r="G10" s="125">
        <v>8</v>
      </c>
      <c r="H10" s="125">
        <v>10</v>
      </c>
      <c r="I10" s="125"/>
      <c r="J10" s="125"/>
      <c r="K10" s="125"/>
      <c r="L10" s="125">
        <v>4</v>
      </c>
      <c r="M10" s="125">
        <v>8</v>
      </c>
      <c r="N10" s="125">
        <v>8</v>
      </c>
      <c r="O10" s="67">
        <f>SUM(Таблица20[[#This Row],[I Этап]:[VIII Этап]])</f>
        <v>38</v>
      </c>
      <c r="P10" s="132"/>
    </row>
    <row r="11" spans="1:18" x14ac:dyDescent="0.25">
      <c r="A11" s="131">
        <v>8</v>
      </c>
      <c r="B11" s="125" t="s">
        <v>474</v>
      </c>
      <c r="C11" s="122" t="s">
        <v>1069</v>
      </c>
      <c r="D11" s="122" t="s">
        <v>17</v>
      </c>
      <c r="E11" s="122" t="s">
        <v>240</v>
      </c>
      <c r="F11" s="122" t="s">
        <v>7</v>
      </c>
      <c r="G11" s="125"/>
      <c r="H11" s="125">
        <v>2</v>
      </c>
      <c r="I11" s="125">
        <v>1</v>
      </c>
      <c r="J11" s="125">
        <v>6</v>
      </c>
      <c r="K11" s="125">
        <v>12</v>
      </c>
      <c r="L11" s="125"/>
      <c r="M11" s="125">
        <v>2</v>
      </c>
      <c r="N11" s="125">
        <v>4</v>
      </c>
      <c r="O11" s="67">
        <f>SUM(Таблица20[[#This Row],[I Этап]:[VIII Этап]])</f>
        <v>27</v>
      </c>
      <c r="P11" s="132"/>
    </row>
    <row r="12" spans="1:18" ht="15" customHeight="1" x14ac:dyDescent="0.25">
      <c r="A12" s="131">
        <v>9</v>
      </c>
      <c r="B12" s="133" t="s">
        <v>511</v>
      </c>
      <c r="C12" s="134" t="s">
        <v>401</v>
      </c>
      <c r="D12" s="134" t="s">
        <v>100</v>
      </c>
      <c r="E12" s="134" t="s">
        <v>402</v>
      </c>
      <c r="F12" s="134" t="s">
        <v>286</v>
      </c>
      <c r="G12" s="133"/>
      <c r="H12" s="135"/>
      <c r="I12" s="135">
        <v>6</v>
      </c>
      <c r="J12" s="135">
        <v>2</v>
      </c>
      <c r="K12" s="135">
        <v>8</v>
      </c>
      <c r="L12" s="135">
        <v>8</v>
      </c>
      <c r="M12" s="135"/>
      <c r="N12" s="135"/>
      <c r="O12" s="136">
        <f>SUM(Таблица20[[#This Row],[I Этап]:[VIII Этап]])</f>
        <v>24</v>
      </c>
      <c r="P12" s="133"/>
    </row>
    <row r="13" spans="1:18" ht="15" customHeight="1" x14ac:dyDescent="0.25">
      <c r="A13" s="131">
        <v>10</v>
      </c>
      <c r="B13" s="125" t="s">
        <v>456</v>
      </c>
      <c r="C13" s="122" t="s">
        <v>410</v>
      </c>
      <c r="D13" s="122" t="s">
        <v>327</v>
      </c>
      <c r="E13" s="122" t="s">
        <v>110</v>
      </c>
      <c r="F13" s="122" t="s">
        <v>15</v>
      </c>
      <c r="G13" s="125"/>
      <c r="H13" s="125">
        <v>8</v>
      </c>
      <c r="I13" s="125">
        <v>4</v>
      </c>
      <c r="J13" s="125"/>
      <c r="K13" s="125"/>
      <c r="L13" s="125"/>
      <c r="M13" s="125"/>
      <c r="N13" s="125"/>
      <c r="O13" s="67">
        <f>SUM(Таблица20[[#This Row],[I Этап]:[VIII Этап]])</f>
        <v>12</v>
      </c>
      <c r="P13" s="132"/>
    </row>
    <row r="14" spans="1:18" x14ac:dyDescent="0.25">
      <c r="A14" s="131">
        <v>11</v>
      </c>
      <c r="B14" s="125" t="s">
        <v>468</v>
      </c>
      <c r="C14" s="122" t="s">
        <v>413</v>
      </c>
      <c r="D14" s="122" t="s">
        <v>17</v>
      </c>
      <c r="E14" s="122" t="s">
        <v>110</v>
      </c>
      <c r="F14" s="122" t="s">
        <v>63</v>
      </c>
      <c r="G14" s="125"/>
      <c r="H14" s="125">
        <v>4</v>
      </c>
      <c r="I14" s="125"/>
      <c r="J14" s="125">
        <v>8</v>
      </c>
      <c r="K14" s="125"/>
      <c r="L14" s="125"/>
      <c r="M14" s="125"/>
      <c r="N14" s="125"/>
      <c r="O14" s="67">
        <f>SUM(Таблица20[[#This Row],[I Этап]:[VIII Этап]])</f>
        <v>12</v>
      </c>
      <c r="P14" s="132"/>
    </row>
    <row r="15" spans="1:18" x14ac:dyDescent="0.25">
      <c r="A15" s="131">
        <v>12</v>
      </c>
      <c r="B15" s="125" t="s">
        <v>1917</v>
      </c>
      <c r="C15" s="122" t="s">
        <v>265</v>
      </c>
      <c r="D15" s="122" t="s">
        <v>17</v>
      </c>
      <c r="E15" s="122" t="s">
        <v>1873</v>
      </c>
      <c r="F15" s="122" t="s">
        <v>218</v>
      </c>
      <c r="G15" s="125"/>
      <c r="H15" s="131"/>
      <c r="I15" s="131"/>
      <c r="J15" s="131"/>
      <c r="K15" s="131">
        <v>6</v>
      </c>
      <c r="L15" s="131">
        <v>2</v>
      </c>
      <c r="M15" s="131"/>
      <c r="N15" s="131"/>
      <c r="O15" s="137">
        <f>SUM(Таблица20[[#This Row],[I Этап]:[VIII Этап]])</f>
        <v>8</v>
      </c>
      <c r="P15" s="125"/>
    </row>
    <row r="16" spans="1:18" x14ac:dyDescent="0.25">
      <c r="A16" s="131">
        <v>13</v>
      </c>
      <c r="B16" s="125" t="s">
        <v>1163</v>
      </c>
      <c r="C16" s="122" t="s">
        <v>1105</v>
      </c>
      <c r="D16" s="122" t="s">
        <v>17</v>
      </c>
      <c r="E16" s="122" t="s">
        <v>151</v>
      </c>
      <c r="F16" s="122" t="s">
        <v>128</v>
      </c>
      <c r="G16" s="125"/>
      <c r="H16" s="131"/>
      <c r="I16" s="131"/>
      <c r="J16" s="131">
        <v>4</v>
      </c>
      <c r="K16" s="131">
        <v>4</v>
      </c>
      <c r="L16" s="131"/>
      <c r="M16" s="131"/>
      <c r="N16" s="131"/>
      <c r="O16" s="137">
        <f>SUM(Таблица20[[#This Row],[I Этап]:[VIII Этап]])</f>
        <v>8</v>
      </c>
      <c r="P16" s="125"/>
    </row>
    <row r="17" spans="1:18" x14ac:dyDescent="0.25">
      <c r="A17" s="131">
        <v>14</v>
      </c>
      <c r="B17" s="125" t="s">
        <v>480</v>
      </c>
      <c r="C17" s="122" t="s">
        <v>127</v>
      </c>
      <c r="D17" s="122" t="s">
        <v>87</v>
      </c>
      <c r="E17" s="122" t="s">
        <v>110</v>
      </c>
      <c r="F17" s="122" t="s">
        <v>128</v>
      </c>
      <c r="G17" s="125">
        <v>6</v>
      </c>
      <c r="H17" s="125">
        <v>1</v>
      </c>
      <c r="I17" s="125"/>
      <c r="J17" s="125"/>
      <c r="K17" s="125"/>
      <c r="L17" s="125"/>
      <c r="M17" s="125"/>
      <c r="N17" s="125"/>
      <c r="O17" s="67">
        <f>SUM(Таблица20[[#This Row],[I Этап]:[VIII Этап]])</f>
        <v>7</v>
      </c>
      <c r="P17" s="132"/>
      <c r="R17" s="48"/>
    </row>
    <row r="18" spans="1:18" x14ac:dyDescent="0.25">
      <c r="A18" s="131">
        <v>15</v>
      </c>
      <c r="B18" s="125">
        <v>137</v>
      </c>
      <c r="C18" s="122" t="s">
        <v>257</v>
      </c>
      <c r="D18" s="122" t="s">
        <v>104</v>
      </c>
      <c r="E18" s="122" t="s">
        <v>151</v>
      </c>
      <c r="F18" s="122" t="s">
        <v>128</v>
      </c>
      <c r="G18" s="125">
        <v>1</v>
      </c>
      <c r="H18" s="125">
        <v>6</v>
      </c>
      <c r="I18" s="125"/>
      <c r="J18" s="125"/>
      <c r="K18" s="125"/>
      <c r="L18" s="125"/>
      <c r="M18" s="125"/>
      <c r="N18" s="125"/>
      <c r="O18" s="67">
        <f>SUM(Таблица20[[#This Row],[I Этап]:[VIII Этап]])</f>
        <v>7</v>
      </c>
      <c r="P18" s="132"/>
    </row>
    <row r="19" spans="1:18" x14ac:dyDescent="0.25">
      <c r="A19" s="131">
        <v>16</v>
      </c>
      <c r="B19" s="125" t="s">
        <v>1160</v>
      </c>
      <c r="C19" s="122" t="s">
        <v>1080</v>
      </c>
      <c r="D19" s="122" t="s">
        <v>17</v>
      </c>
      <c r="E19" s="122" t="s">
        <v>1081</v>
      </c>
      <c r="F19" s="122" t="s">
        <v>1082</v>
      </c>
      <c r="G19" s="125"/>
      <c r="H19" s="131"/>
      <c r="I19" s="131"/>
      <c r="J19" s="131">
        <v>1</v>
      </c>
      <c r="K19" s="131">
        <v>1</v>
      </c>
      <c r="L19" s="131"/>
      <c r="M19" s="131">
        <v>4</v>
      </c>
      <c r="N19" s="131"/>
      <c r="O19" s="137">
        <f>SUM(Таблица20[[#This Row],[I Этап]:[VIII Этап]])</f>
        <v>6</v>
      </c>
      <c r="P19" s="125"/>
    </row>
    <row r="20" spans="1:18" x14ac:dyDescent="0.25">
      <c r="A20" s="131">
        <v>17</v>
      </c>
      <c r="B20" s="125">
        <v>130</v>
      </c>
      <c r="C20" s="122" t="s">
        <v>88</v>
      </c>
      <c r="D20" s="122" t="s">
        <v>17</v>
      </c>
      <c r="E20" s="122" t="s">
        <v>89</v>
      </c>
      <c r="F20" s="122" t="s">
        <v>90</v>
      </c>
      <c r="G20" s="125">
        <v>2</v>
      </c>
      <c r="H20" s="125"/>
      <c r="I20" s="125"/>
      <c r="J20" s="125"/>
      <c r="K20" s="125">
        <v>2</v>
      </c>
      <c r="L20" s="125"/>
      <c r="M20" s="125"/>
      <c r="N20" s="125"/>
      <c r="O20" s="67">
        <f>SUM(Таблица20[[#This Row],[I Этап]:[VIII Этап]])</f>
        <v>4</v>
      </c>
      <c r="P20" s="132"/>
    </row>
    <row r="21" spans="1:18" x14ac:dyDescent="0.25">
      <c r="A21" s="131">
        <v>18</v>
      </c>
      <c r="B21" s="125" t="s">
        <v>2350</v>
      </c>
      <c r="C21" s="122" t="s">
        <v>2299</v>
      </c>
      <c r="D21" s="122" t="s">
        <v>17</v>
      </c>
      <c r="E21" s="122" t="s">
        <v>89</v>
      </c>
      <c r="F21" s="122" t="s">
        <v>1508</v>
      </c>
      <c r="G21" s="125"/>
      <c r="H21" s="131"/>
      <c r="I21" s="131"/>
      <c r="J21" s="131"/>
      <c r="K21" s="131"/>
      <c r="L21" s="131"/>
      <c r="M21" s="131">
        <v>1</v>
      </c>
      <c r="N21" s="131">
        <v>2</v>
      </c>
      <c r="O21" s="137">
        <f>SUM(Таблица20[[#This Row],[I Этап]:[VIII Этап]])</f>
        <v>3</v>
      </c>
      <c r="P21" s="125"/>
    </row>
    <row r="22" spans="1:18" x14ac:dyDescent="0.25">
      <c r="A22" s="131">
        <v>19</v>
      </c>
      <c r="B22" s="133" t="s">
        <v>1140</v>
      </c>
      <c r="C22" s="134" t="s">
        <v>31</v>
      </c>
      <c r="D22" s="134" t="s">
        <v>17</v>
      </c>
      <c r="E22" s="134" t="s">
        <v>405</v>
      </c>
      <c r="F22" s="134" t="s">
        <v>29</v>
      </c>
      <c r="G22" s="133"/>
      <c r="H22" s="135"/>
      <c r="I22" s="135">
        <v>2</v>
      </c>
      <c r="J22" s="135"/>
      <c r="K22" s="135"/>
      <c r="L22" s="135"/>
      <c r="M22" s="135"/>
      <c r="N22" s="135"/>
      <c r="O22" s="136">
        <f>SUM(Таблица20[[#This Row],[I Этап]:[VIII Этап]])</f>
        <v>2</v>
      </c>
      <c r="P22" s="133"/>
    </row>
    <row r="23" spans="1:18" x14ac:dyDescent="0.25">
      <c r="A23" s="131">
        <v>20</v>
      </c>
      <c r="B23" s="160" t="s">
        <v>2336</v>
      </c>
      <c r="C23" s="162" t="s">
        <v>2307</v>
      </c>
      <c r="D23" s="162" t="s">
        <v>17</v>
      </c>
      <c r="E23" s="162" t="s">
        <v>240</v>
      </c>
      <c r="F23" s="162" t="s">
        <v>2298</v>
      </c>
      <c r="G23" s="138"/>
      <c r="H23" s="140"/>
      <c r="I23" s="140"/>
      <c r="J23" s="140"/>
      <c r="K23" s="140"/>
      <c r="L23" s="140">
        <v>1</v>
      </c>
      <c r="M23" s="140"/>
      <c r="N23" s="140"/>
      <c r="O23" s="141">
        <f>SUM(Таблица20[[#This Row],[I Этап]:[VIII Этап]])</f>
        <v>1</v>
      </c>
      <c r="P23" s="138"/>
    </row>
    <row r="24" spans="1:18" x14ac:dyDescent="0.25">
      <c r="A24" s="131">
        <v>21</v>
      </c>
      <c r="B24" s="155" t="s">
        <v>1941</v>
      </c>
      <c r="C24" s="161" t="s">
        <v>1882</v>
      </c>
      <c r="D24" s="153" t="s">
        <v>17</v>
      </c>
      <c r="E24" s="153" t="s">
        <v>1883</v>
      </c>
      <c r="F24" s="153" t="s">
        <v>27</v>
      </c>
      <c r="G24" s="153"/>
      <c r="H24" s="155"/>
      <c r="I24" s="155"/>
      <c r="J24" s="155"/>
      <c r="K24" s="155"/>
      <c r="L24" s="155"/>
      <c r="M24" s="155"/>
      <c r="N24" s="155">
        <v>1</v>
      </c>
      <c r="O24" s="179">
        <f>SUM(Таблица20[[#This Row],[I Этап]:[VIII Этап]])</f>
        <v>1</v>
      </c>
      <c r="P24" s="156"/>
    </row>
    <row r="25" spans="1:18" collapsed="1" x14ac:dyDescent="0.25">
      <c r="A25" s="207" t="s">
        <v>350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</row>
    <row r="26" spans="1:18" x14ac:dyDescent="0.25">
      <c r="A26" s="128" t="s">
        <v>340</v>
      </c>
      <c r="B26" s="128" t="s">
        <v>341</v>
      </c>
      <c r="C26" s="129" t="s">
        <v>0</v>
      </c>
      <c r="D26" s="129" t="s">
        <v>1</v>
      </c>
      <c r="E26" s="129" t="s">
        <v>342</v>
      </c>
      <c r="F26" s="129" t="s">
        <v>3</v>
      </c>
      <c r="G26" s="128" t="s">
        <v>1060</v>
      </c>
      <c r="H26" s="130" t="s">
        <v>1061</v>
      </c>
      <c r="I26" s="130" t="s">
        <v>1062</v>
      </c>
      <c r="J26" s="130" t="s">
        <v>1063</v>
      </c>
      <c r="K26" s="130" t="s">
        <v>1064</v>
      </c>
      <c r="L26" s="130" t="s">
        <v>1065</v>
      </c>
      <c r="M26" s="130" t="s">
        <v>1066</v>
      </c>
      <c r="N26" s="130" t="s">
        <v>1067</v>
      </c>
      <c r="O26" s="130" t="s">
        <v>347</v>
      </c>
      <c r="P26" s="130" t="s">
        <v>1068</v>
      </c>
    </row>
    <row r="27" spans="1:18" x14ac:dyDescent="0.25">
      <c r="A27" s="125">
        <v>1</v>
      </c>
      <c r="B27" s="125" t="s">
        <v>547</v>
      </c>
      <c r="C27" s="122" t="s">
        <v>121</v>
      </c>
      <c r="D27" s="122" t="s">
        <v>17</v>
      </c>
      <c r="E27" s="122" t="s">
        <v>122</v>
      </c>
      <c r="F27" s="122" t="s">
        <v>39</v>
      </c>
      <c r="G27" s="125">
        <v>25</v>
      </c>
      <c r="H27" s="132">
        <v>25</v>
      </c>
      <c r="I27" s="132">
        <v>18</v>
      </c>
      <c r="J27" s="132">
        <v>15</v>
      </c>
      <c r="K27" s="132">
        <v>12</v>
      </c>
      <c r="L27" s="132">
        <v>25</v>
      </c>
      <c r="M27" s="132">
        <v>15</v>
      </c>
      <c r="N27" s="132">
        <v>12</v>
      </c>
      <c r="O27" s="67">
        <f>SUM(Таблица21[[#This Row],[I Этап]:[VIII Этап]])</f>
        <v>147</v>
      </c>
      <c r="P27" s="132"/>
    </row>
    <row r="28" spans="1:18" x14ac:dyDescent="0.25">
      <c r="A28" s="125">
        <v>2</v>
      </c>
      <c r="B28" s="125" t="s">
        <v>573</v>
      </c>
      <c r="C28" s="122" t="s">
        <v>242</v>
      </c>
      <c r="D28" s="122" t="s">
        <v>17</v>
      </c>
      <c r="E28" s="122" t="s">
        <v>243</v>
      </c>
      <c r="F28" s="122" t="s">
        <v>39</v>
      </c>
      <c r="G28" s="125">
        <v>4</v>
      </c>
      <c r="H28" s="132">
        <v>8</v>
      </c>
      <c r="I28" s="132">
        <v>25</v>
      </c>
      <c r="J28" s="132">
        <v>18</v>
      </c>
      <c r="K28" s="132">
        <v>18</v>
      </c>
      <c r="L28" s="132">
        <v>18</v>
      </c>
      <c r="M28" s="132">
        <v>6</v>
      </c>
      <c r="N28" s="132">
        <v>25</v>
      </c>
      <c r="O28" s="67">
        <f>SUM(Таблица21[[#This Row],[I Этап]:[VIII Этап]])</f>
        <v>122</v>
      </c>
      <c r="P28" s="132"/>
    </row>
    <row r="29" spans="1:18" x14ac:dyDescent="0.25">
      <c r="A29" s="125">
        <v>3</v>
      </c>
      <c r="B29" s="125" t="s">
        <v>594</v>
      </c>
      <c r="C29" s="122" t="s">
        <v>69</v>
      </c>
      <c r="D29" s="122" t="s">
        <v>17</v>
      </c>
      <c r="E29" s="122" t="s">
        <v>70</v>
      </c>
      <c r="F29" s="122" t="s">
        <v>39</v>
      </c>
      <c r="G29" s="125">
        <v>15</v>
      </c>
      <c r="H29" s="132">
        <v>1</v>
      </c>
      <c r="I29" s="132">
        <v>6</v>
      </c>
      <c r="J29" s="132">
        <v>25</v>
      </c>
      <c r="K29" s="132">
        <v>10</v>
      </c>
      <c r="L29" s="132">
        <v>15</v>
      </c>
      <c r="M29" s="132">
        <v>18</v>
      </c>
      <c r="N29" s="132">
        <v>15</v>
      </c>
      <c r="O29" s="67">
        <f>SUM(Таблица21[[#This Row],[I Этап]:[VIII Этап]])</f>
        <v>105</v>
      </c>
      <c r="P29" s="132"/>
    </row>
    <row r="30" spans="1:18" x14ac:dyDescent="0.25">
      <c r="A30" s="125">
        <v>4</v>
      </c>
      <c r="B30" s="125" t="s">
        <v>553</v>
      </c>
      <c r="C30" s="122" t="s">
        <v>50</v>
      </c>
      <c r="D30" s="122" t="s">
        <v>17</v>
      </c>
      <c r="E30" s="122" t="s">
        <v>51</v>
      </c>
      <c r="F30" s="122" t="s">
        <v>39</v>
      </c>
      <c r="G30" s="125">
        <v>12</v>
      </c>
      <c r="H30" s="132">
        <v>18</v>
      </c>
      <c r="I30" s="132">
        <v>12</v>
      </c>
      <c r="J30" s="132">
        <v>8</v>
      </c>
      <c r="K30" s="132">
        <v>15</v>
      </c>
      <c r="L30" s="132">
        <v>8</v>
      </c>
      <c r="M30" s="132">
        <v>10</v>
      </c>
      <c r="N30" s="132">
        <v>4</v>
      </c>
      <c r="O30" s="67">
        <f>SUM(Таблица21[[#This Row],[I Этап]:[VIII Этап]])</f>
        <v>87</v>
      </c>
      <c r="P30" s="132"/>
    </row>
    <row r="31" spans="1:18" x14ac:dyDescent="0.25">
      <c r="A31" s="125">
        <v>5</v>
      </c>
      <c r="B31" s="125" t="s">
        <v>1600</v>
      </c>
      <c r="C31" s="122" t="s">
        <v>1887</v>
      </c>
      <c r="D31" s="122" t="s">
        <v>17</v>
      </c>
      <c r="E31" s="122" t="s">
        <v>227</v>
      </c>
      <c r="F31" s="122" t="s">
        <v>15</v>
      </c>
      <c r="G31" s="125"/>
      <c r="H31" s="125"/>
      <c r="I31" s="125"/>
      <c r="J31" s="125">
        <v>1</v>
      </c>
      <c r="K31" s="125">
        <v>25</v>
      </c>
      <c r="L31" s="125">
        <v>6</v>
      </c>
      <c r="M31" s="125">
        <v>25</v>
      </c>
      <c r="N31" s="125">
        <v>18</v>
      </c>
      <c r="O31" s="137">
        <f>SUM(Таблица21[[#This Row],[I Этап]:[VIII Этап]])</f>
        <v>75</v>
      </c>
      <c r="P31" s="125"/>
    </row>
    <row r="32" spans="1:18" x14ac:dyDescent="0.25">
      <c r="A32" s="125">
        <v>6</v>
      </c>
      <c r="B32" s="125" t="s">
        <v>568</v>
      </c>
      <c r="C32" s="122" t="s">
        <v>53</v>
      </c>
      <c r="D32" s="122" t="s">
        <v>17</v>
      </c>
      <c r="E32" s="122" t="s">
        <v>52</v>
      </c>
      <c r="F32" s="122" t="s">
        <v>15</v>
      </c>
      <c r="G32" s="125"/>
      <c r="H32" s="132">
        <v>10</v>
      </c>
      <c r="I32" s="132">
        <v>15</v>
      </c>
      <c r="J32" s="132">
        <v>6</v>
      </c>
      <c r="K32" s="132">
        <v>8</v>
      </c>
      <c r="L32" s="132"/>
      <c r="M32" s="132"/>
      <c r="N32" s="132"/>
      <c r="O32" s="67">
        <f>SUM(Таблица21[[#This Row],[I Этап]:[VIII Этап]])</f>
        <v>39</v>
      </c>
      <c r="P32" s="132"/>
    </row>
    <row r="33" spans="1:18" x14ac:dyDescent="0.25">
      <c r="A33" s="125">
        <v>7</v>
      </c>
      <c r="B33" s="125" t="s">
        <v>558</v>
      </c>
      <c r="C33" s="122" t="s">
        <v>228</v>
      </c>
      <c r="D33" s="122" t="s">
        <v>17</v>
      </c>
      <c r="E33" s="122" t="s">
        <v>229</v>
      </c>
      <c r="F33" s="122" t="s">
        <v>29</v>
      </c>
      <c r="G33" s="125">
        <v>6</v>
      </c>
      <c r="H33" s="132">
        <v>15</v>
      </c>
      <c r="I33" s="132">
        <v>8</v>
      </c>
      <c r="J33" s="132"/>
      <c r="K33" s="132"/>
      <c r="L33" s="132"/>
      <c r="M33" s="132">
        <v>8</v>
      </c>
      <c r="N33" s="132">
        <v>1</v>
      </c>
      <c r="O33" s="67">
        <f>SUM(Таблица21[[#This Row],[I Этап]:[VIII Этап]])</f>
        <v>38</v>
      </c>
      <c r="P33" s="132"/>
    </row>
    <row r="34" spans="1:18" collapsed="1" x14ac:dyDescent="0.25">
      <c r="A34" s="125">
        <v>8</v>
      </c>
      <c r="B34" s="125" t="s">
        <v>564</v>
      </c>
      <c r="C34" s="122" t="s">
        <v>59</v>
      </c>
      <c r="D34" s="122" t="s">
        <v>17</v>
      </c>
      <c r="E34" s="122" t="s">
        <v>60</v>
      </c>
      <c r="F34" s="122" t="s">
        <v>15</v>
      </c>
      <c r="G34" s="125">
        <v>2</v>
      </c>
      <c r="H34" s="132">
        <v>12</v>
      </c>
      <c r="I34" s="132">
        <v>2</v>
      </c>
      <c r="J34" s="132">
        <v>10</v>
      </c>
      <c r="K34" s="132"/>
      <c r="L34" s="132"/>
      <c r="M34" s="132">
        <v>4</v>
      </c>
      <c r="N34" s="132">
        <v>8</v>
      </c>
      <c r="O34" s="67">
        <f>SUM(Таблица21[[#This Row],[I Этап]:[VIII Этап]])</f>
        <v>38</v>
      </c>
      <c r="P34" s="132"/>
    </row>
    <row r="35" spans="1:18" x14ac:dyDescent="0.25">
      <c r="A35" s="125">
        <v>9</v>
      </c>
      <c r="B35" s="125">
        <v>92</v>
      </c>
      <c r="C35" s="122" t="s">
        <v>78</v>
      </c>
      <c r="D35" s="122" t="s">
        <v>79</v>
      </c>
      <c r="E35" s="122" t="s">
        <v>80</v>
      </c>
      <c r="F35" s="122" t="s">
        <v>39</v>
      </c>
      <c r="G35" s="125">
        <v>10</v>
      </c>
      <c r="H35" s="125"/>
      <c r="I35" s="132">
        <v>4</v>
      </c>
      <c r="J35" s="132">
        <v>12</v>
      </c>
      <c r="K35" s="132"/>
      <c r="L35" s="132"/>
      <c r="M35" s="132"/>
      <c r="N35" s="132">
        <v>6</v>
      </c>
      <c r="O35" s="67">
        <f>SUM(Таблица21[[#This Row],[I Этап]:[VIII Этап]])</f>
        <v>32</v>
      </c>
      <c r="P35" s="132"/>
    </row>
    <row r="36" spans="1:18" x14ac:dyDescent="0.25">
      <c r="A36" s="125">
        <v>10</v>
      </c>
      <c r="B36" s="125" t="s">
        <v>1995</v>
      </c>
      <c r="C36" s="122" t="s">
        <v>4</v>
      </c>
      <c r="D36" s="122" t="s">
        <v>5</v>
      </c>
      <c r="E36" s="122" t="s">
        <v>18</v>
      </c>
      <c r="F36" s="122" t="s">
        <v>15</v>
      </c>
      <c r="G36" s="125"/>
      <c r="H36" s="125"/>
      <c r="I36" s="125"/>
      <c r="J36" s="125"/>
      <c r="K36" s="125">
        <v>2</v>
      </c>
      <c r="L36" s="125">
        <v>10</v>
      </c>
      <c r="M36" s="125">
        <v>12</v>
      </c>
      <c r="N36" s="125">
        <v>2</v>
      </c>
      <c r="O36" s="137">
        <f>SUM(Таблица21[[#This Row],[I Этап]:[VIII Этап]])</f>
        <v>26</v>
      </c>
      <c r="P36" s="125"/>
    </row>
    <row r="37" spans="1:18" x14ac:dyDescent="0.25">
      <c r="A37" s="125">
        <v>11</v>
      </c>
      <c r="B37" s="125" t="s">
        <v>577</v>
      </c>
      <c r="C37" s="122" t="s">
        <v>62</v>
      </c>
      <c r="D37" s="122" t="s">
        <v>17</v>
      </c>
      <c r="E37" s="122" t="s">
        <v>24</v>
      </c>
      <c r="F37" s="122" t="s">
        <v>63</v>
      </c>
      <c r="G37" s="125"/>
      <c r="H37" s="132">
        <v>6</v>
      </c>
      <c r="I37" s="132">
        <v>10</v>
      </c>
      <c r="J37" s="132">
        <v>4</v>
      </c>
      <c r="K37" s="132">
        <v>4</v>
      </c>
      <c r="L37" s="132"/>
      <c r="M37" s="132">
        <v>2</v>
      </c>
      <c r="N37" s="132"/>
      <c r="O37" s="67">
        <f>SUM(Таблица21[[#This Row],[I Этап]:[VIII Этап]])</f>
        <v>26</v>
      </c>
      <c r="P37" s="132"/>
    </row>
    <row r="38" spans="1:18" x14ac:dyDescent="0.25">
      <c r="A38" s="125">
        <v>12</v>
      </c>
      <c r="B38" s="125">
        <v>22</v>
      </c>
      <c r="C38" s="122" t="s">
        <v>12</v>
      </c>
      <c r="D38" s="122" t="s">
        <v>13</v>
      </c>
      <c r="E38" s="122" t="s">
        <v>14</v>
      </c>
      <c r="F38" s="122" t="s">
        <v>15</v>
      </c>
      <c r="G38" s="125">
        <v>18</v>
      </c>
      <c r="H38" s="132"/>
      <c r="I38" s="132"/>
      <c r="J38" s="132"/>
      <c r="K38" s="132"/>
      <c r="L38" s="132">
        <v>2</v>
      </c>
      <c r="M38" s="132"/>
      <c r="N38" s="132"/>
      <c r="O38" s="67">
        <f>SUM(Таблица21[[#This Row],[I Этап]:[VIII Этап]])</f>
        <v>20</v>
      </c>
      <c r="P38" s="132"/>
    </row>
    <row r="39" spans="1:18" collapsed="1" x14ac:dyDescent="0.25">
      <c r="A39" s="125">
        <v>13</v>
      </c>
      <c r="B39" s="125" t="s">
        <v>583</v>
      </c>
      <c r="C39" s="122" t="s">
        <v>326</v>
      </c>
      <c r="D39" s="122" t="s">
        <v>327</v>
      </c>
      <c r="E39" s="122" t="s">
        <v>328</v>
      </c>
      <c r="F39" s="122" t="s">
        <v>329</v>
      </c>
      <c r="G39" s="125"/>
      <c r="H39" s="132">
        <v>4</v>
      </c>
      <c r="I39" s="132">
        <v>1</v>
      </c>
      <c r="J39" s="132">
        <v>2</v>
      </c>
      <c r="K39" s="132">
        <v>6</v>
      </c>
      <c r="L39" s="132">
        <v>1</v>
      </c>
      <c r="M39" s="132">
        <v>1</v>
      </c>
      <c r="N39" s="132"/>
      <c r="O39" s="67">
        <f>SUM(Таблица21[[#This Row],[I Этап]:[VIII Этап]])</f>
        <v>15</v>
      </c>
      <c r="P39" s="132"/>
    </row>
    <row r="40" spans="1:18" x14ac:dyDescent="0.25">
      <c r="A40" s="125">
        <v>14</v>
      </c>
      <c r="B40" s="138" t="s">
        <v>588</v>
      </c>
      <c r="C40" s="139" t="s">
        <v>28</v>
      </c>
      <c r="D40" s="139" t="s">
        <v>17</v>
      </c>
      <c r="E40" s="139" t="s">
        <v>32</v>
      </c>
      <c r="F40" s="139" t="s">
        <v>29</v>
      </c>
      <c r="G40" s="138"/>
      <c r="H40" s="138"/>
      <c r="I40" s="138"/>
      <c r="J40" s="138"/>
      <c r="K40" s="138"/>
      <c r="L40" s="138">
        <v>12</v>
      </c>
      <c r="M40" s="138"/>
      <c r="N40" s="138"/>
      <c r="O40" s="141">
        <f>SUM(Таблица21[[#This Row],[I Этап]:[VIII Этап]])</f>
        <v>12</v>
      </c>
      <c r="P40" s="138"/>
    </row>
    <row r="41" spans="1:18" x14ac:dyDescent="0.25">
      <c r="A41" s="125">
        <v>15</v>
      </c>
      <c r="B41" s="163" t="s">
        <v>853</v>
      </c>
      <c r="C41" s="161" t="s">
        <v>19</v>
      </c>
      <c r="D41" s="153" t="s">
        <v>20</v>
      </c>
      <c r="E41" s="153" t="s">
        <v>122</v>
      </c>
      <c r="F41" s="153" t="s">
        <v>2972</v>
      </c>
      <c r="G41" s="163"/>
      <c r="H41" s="163"/>
      <c r="I41" s="163"/>
      <c r="J41" s="163"/>
      <c r="K41" s="163"/>
      <c r="L41" s="163"/>
      <c r="M41" s="163"/>
      <c r="N41" s="163">
        <v>10</v>
      </c>
      <c r="O41" s="67">
        <f>SUM(Таблица21[[#This Row],[I Этап]:[VIII Этап]])</f>
        <v>10</v>
      </c>
      <c r="P41" s="156"/>
      <c r="R41" s="31"/>
    </row>
    <row r="42" spans="1:18" x14ac:dyDescent="0.25">
      <c r="A42" s="125">
        <v>16</v>
      </c>
      <c r="B42" s="125">
        <v>3</v>
      </c>
      <c r="C42" s="122" t="s">
        <v>16</v>
      </c>
      <c r="D42" s="122" t="s">
        <v>17</v>
      </c>
      <c r="E42" s="122" t="s">
        <v>18</v>
      </c>
      <c r="F42" s="122" t="s">
        <v>15</v>
      </c>
      <c r="G42" s="125">
        <v>8</v>
      </c>
      <c r="H42" s="132"/>
      <c r="I42" s="132"/>
      <c r="J42" s="132"/>
      <c r="K42" s="132"/>
      <c r="L42" s="132"/>
      <c r="M42" s="132"/>
      <c r="N42" s="132"/>
      <c r="O42" s="67">
        <f>SUM(Таблица21[[#This Row],[I Этап]:[VIII Этап]])</f>
        <v>8</v>
      </c>
      <c r="P42" s="132"/>
      <c r="R42" s="48"/>
    </row>
    <row r="43" spans="1:18" x14ac:dyDescent="0.25">
      <c r="A43" s="125">
        <v>17</v>
      </c>
      <c r="B43" s="138" t="s">
        <v>604</v>
      </c>
      <c r="C43" s="139" t="s">
        <v>262</v>
      </c>
      <c r="D43" s="139" t="s">
        <v>17</v>
      </c>
      <c r="E43" s="139" t="s">
        <v>404</v>
      </c>
      <c r="F43" s="139" t="s">
        <v>15</v>
      </c>
      <c r="G43" s="138"/>
      <c r="H43" s="138"/>
      <c r="I43" s="138"/>
      <c r="J43" s="138"/>
      <c r="K43" s="138"/>
      <c r="L43" s="138">
        <v>4</v>
      </c>
      <c r="M43" s="138"/>
      <c r="N43" s="138"/>
      <c r="O43" s="141">
        <f>SUM(Таблица21[[#This Row],[I Этап]:[VIII Этап]])</f>
        <v>4</v>
      </c>
      <c r="P43" s="138"/>
    </row>
    <row r="44" spans="1:18" x14ac:dyDescent="0.25">
      <c r="A44" s="125">
        <v>18</v>
      </c>
      <c r="B44" s="125" t="s">
        <v>588</v>
      </c>
      <c r="C44" s="122" t="s">
        <v>31</v>
      </c>
      <c r="D44" s="122" t="s">
        <v>17</v>
      </c>
      <c r="E44" s="122" t="s">
        <v>32</v>
      </c>
      <c r="F44" s="122" t="s">
        <v>29</v>
      </c>
      <c r="G44" s="125"/>
      <c r="H44" s="132">
        <v>2</v>
      </c>
      <c r="I44" s="132"/>
      <c r="J44" s="132"/>
      <c r="K44" s="132"/>
      <c r="L44" s="132"/>
      <c r="M44" s="132"/>
      <c r="N44" s="132"/>
      <c r="O44" s="67">
        <f>SUM(Таблица21[[#This Row],[I Этап]:[VIII Этап]])</f>
        <v>2</v>
      </c>
      <c r="P44" s="132"/>
    </row>
    <row r="45" spans="1:18" x14ac:dyDescent="0.25">
      <c r="A45" s="125">
        <v>19</v>
      </c>
      <c r="B45" s="175">
        <v>89</v>
      </c>
      <c r="C45" s="176" t="s">
        <v>112</v>
      </c>
      <c r="D45" s="176" t="s">
        <v>17</v>
      </c>
      <c r="E45" s="176" t="s">
        <v>113</v>
      </c>
      <c r="F45" s="176" t="s">
        <v>39</v>
      </c>
      <c r="G45" s="125">
        <v>1</v>
      </c>
      <c r="H45" s="132"/>
      <c r="I45" s="132"/>
      <c r="J45" s="132"/>
      <c r="K45" s="132"/>
      <c r="L45" s="132"/>
      <c r="M45" s="132"/>
      <c r="N45" s="132"/>
      <c r="O45" s="67">
        <f>SUM(Таблица21[[#This Row],[I Этап]:[VIII Этап]])</f>
        <v>1</v>
      </c>
      <c r="P45" s="132"/>
    </row>
    <row r="46" spans="1:18" x14ac:dyDescent="0.25">
      <c r="A46" s="125">
        <v>20</v>
      </c>
      <c r="B46" s="125" t="s">
        <v>2000</v>
      </c>
      <c r="C46" s="122" t="s">
        <v>9</v>
      </c>
      <c r="D46" s="122" t="s">
        <v>87</v>
      </c>
      <c r="E46" s="122" t="s">
        <v>1095</v>
      </c>
      <c r="F46" s="122" t="s">
        <v>15</v>
      </c>
      <c r="G46" s="125"/>
      <c r="H46" s="125"/>
      <c r="I46" s="125"/>
      <c r="J46" s="125"/>
      <c r="K46" s="125">
        <v>1</v>
      </c>
      <c r="L46" s="125"/>
      <c r="M46" s="125"/>
      <c r="N46" s="125"/>
      <c r="O46" s="137">
        <f>SUM(Таблица21[[#This Row],[I Этап]:[VIII Этап]])</f>
        <v>1</v>
      </c>
      <c r="P46" s="125"/>
    </row>
    <row r="47" spans="1:18" x14ac:dyDescent="0.25">
      <c r="A47" s="207" t="s">
        <v>351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8" x14ac:dyDescent="0.25">
      <c r="A48" s="128" t="s">
        <v>340</v>
      </c>
      <c r="B48" s="128" t="s">
        <v>341</v>
      </c>
      <c r="C48" s="129" t="s">
        <v>0</v>
      </c>
      <c r="D48" s="129" t="s">
        <v>1</v>
      </c>
      <c r="E48" s="129" t="s">
        <v>342</v>
      </c>
      <c r="F48" s="129" t="s">
        <v>3</v>
      </c>
      <c r="G48" s="128" t="s">
        <v>1060</v>
      </c>
      <c r="H48" s="128" t="s">
        <v>1061</v>
      </c>
      <c r="I48" s="128" t="s">
        <v>1062</v>
      </c>
      <c r="J48" s="128" t="s">
        <v>1063</v>
      </c>
      <c r="K48" s="128" t="s">
        <v>1064</v>
      </c>
      <c r="L48" s="128" t="s">
        <v>1065</v>
      </c>
      <c r="M48" s="128" t="s">
        <v>1066</v>
      </c>
      <c r="N48" s="128" t="s">
        <v>1067</v>
      </c>
      <c r="O48" s="128" t="s">
        <v>347</v>
      </c>
      <c r="P48" s="128" t="s">
        <v>1068</v>
      </c>
    </row>
    <row r="49" spans="1:18" x14ac:dyDescent="0.25">
      <c r="A49" s="125">
        <v>1</v>
      </c>
      <c r="B49" s="125" t="s">
        <v>644</v>
      </c>
      <c r="C49" s="122" t="s">
        <v>4</v>
      </c>
      <c r="D49" s="122" t="s">
        <v>5</v>
      </c>
      <c r="E49" s="122" t="s">
        <v>6</v>
      </c>
      <c r="F49" s="122" t="s">
        <v>11</v>
      </c>
      <c r="G49" s="125">
        <v>12</v>
      </c>
      <c r="H49" s="125">
        <v>25</v>
      </c>
      <c r="I49" s="51">
        <v>25</v>
      </c>
      <c r="J49" s="51">
        <v>25</v>
      </c>
      <c r="K49" s="51">
        <v>25</v>
      </c>
      <c r="L49" s="51">
        <v>25</v>
      </c>
      <c r="M49" s="51">
        <v>25</v>
      </c>
      <c r="N49" s="51">
        <v>25</v>
      </c>
      <c r="O49" s="67">
        <f>SUM(Таблица22[[#This Row],[I Этап]:[VIII Этап]])</f>
        <v>187</v>
      </c>
      <c r="P49" s="51"/>
    </row>
    <row r="50" spans="1:18" x14ac:dyDescent="0.25">
      <c r="A50" s="125">
        <v>2</v>
      </c>
      <c r="B50" s="125" t="s">
        <v>650</v>
      </c>
      <c r="C50" s="122" t="s">
        <v>108</v>
      </c>
      <c r="D50" s="122" t="s">
        <v>87</v>
      </c>
      <c r="E50" s="122" t="s">
        <v>170</v>
      </c>
      <c r="F50" s="122" t="s">
        <v>106</v>
      </c>
      <c r="G50" s="125">
        <v>10</v>
      </c>
      <c r="H50" s="125">
        <v>18</v>
      </c>
      <c r="I50" s="51">
        <v>15</v>
      </c>
      <c r="J50" s="51">
        <v>18</v>
      </c>
      <c r="K50" s="51">
        <v>18</v>
      </c>
      <c r="L50" s="51">
        <v>15</v>
      </c>
      <c r="M50" s="51">
        <v>18</v>
      </c>
      <c r="N50" s="51">
        <v>12</v>
      </c>
      <c r="O50" s="67">
        <f>SUM(Таблица22[[#This Row],[I Этап]:[VIII Этап]])</f>
        <v>124</v>
      </c>
      <c r="P50" s="51"/>
    </row>
    <row r="51" spans="1:18" x14ac:dyDescent="0.25">
      <c r="A51" s="125">
        <v>3</v>
      </c>
      <c r="B51" s="125">
        <v>40</v>
      </c>
      <c r="C51" s="122" t="s">
        <v>139</v>
      </c>
      <c r="D51" s="122" t="s">
        <v>17</v>
      </c>
      <c r="E51" s="122" t="s">
        <v>137</v>
      </c>
      <c r="F51" s="122" t="s">
        <v>138</v>
      </c>
      <c r="G51" s="125">
        <v>25</v>
      </c>
      <c r="H51" s="125"/>
      <c r="I51" s="51">
        <v>18</v>
      </c>
      <c r="J51" s="51">
        <v>4</v>
      </c>
      <c r="K51" s="51">
        <v>10</v>
      </c>
      <c r="L51" s="51">
        <v>18</v>
      </c>
      <c r="O51" s="67">
        <f>SUM(Таблица22[[#This Row],[I Этап]:[VIII Этап]])</f>
        <v>75</v>
      </c>
      <c r="P51" s="51"/>
    </row>
    <row r="52" spans="1:18" collapsed="1" x14ac:dyDescent="0.25">
      <c r="A52" s="125">
        <v>4</v>
      </c>
      <c r="B52" s="125" t="s">
        <v>667</v>
      </c>
      <c r="C52" s="122" t="s">
        <v>37</v>
      </c>
      <c r="D52" s="122" t="s">
        <v>17</v>
      </c>
      <c r="E52" s="122" t="s">
        <v>38</v>
      </c>
      <c r="F52" s="122" t="s">
        <v>39</v>
      </c>
      <c r="G52" s="125">
        <v>2</v>
      </c>
      <c r="H52" s="125">
        <v>10</v>
      </c>
      <c r="I52" s="51">
        <v>12</v>
      </c>
      <c r="J52" s="51">
        <v>12</v>
      </c>
      <c r="K52" s="51">
        <v>15</v>
      </c>
      <c r="L52" s="51">
        <v>6</v>
      </c>
      <c r="M52" s="51">
        <v>6</v>
      </c>
      <c r="N52" s="51">
        <v>10</v>
      </c>
      <c r="O52" s="67">
        <f>SUM(Таблица22[[#This Row],[I Этап]:[VIII Этап]])</f>
        <v>73</v>
      </c>
      <c r="P52" s="51"/>
    </row>
    <row r="53" spans="1:18" x14ac:dyDescent="0.25">
      <c r="A53" s="125">
        <v>5</v>
      </c>
      <c r="B53" s="125">
        <v>69</v>
      </c>
      <c r="C53" s="122" t="s">
        <v>84</v>
      </c>
      <c r="D53" s="122" t="s">
        <v>17</v>
      </c>
      <c r="E53" s="122" t="s">
        <v>34</v>
      </c>
      <c r="F53" s="122" t="s">
        <v>15</v>
      </c>
      <c r="G53" s="125">
        <v>15</v>
      </c>
      <c r="H53" s="125"/>
      <c r="I53" s="51">
        <v>8</v>
      </c>
      <c r="J53" s="51">
        <v>15</v>
      </c>
      <c r="K53" s="51">
        <v>6</v>
      </c>
      <c r="L53" s="51">
        <v>10</v>
      </c>
      <c r="M53" s="51">
        <v>12</v>
      </c>
      <c r="N53" s="51">
        <v>6</v>
      </c>
      <c r="O53" s="67">
        <f>SUM(Таблица22[[#This Row],[I Этап]:[VIII Этап]])</f>
        <v>72</v>
      </c>
      <c r="P53" s="51"/>
    </row>
    <row r="54" spans="1:18" x14ac:dyDescent="0.25">
      <c r="A54" s="125">
        <v>6</v>
      </c>
      <c r="B54" s="125" t="s">
        <v>661</v>
      </c>
      <c r="C54" s="122" t="s">
        <v>131</v>
      </c>
      <c r="D54" s="122" t="s">
        <v>17</v>
      </c>
      <c r="E54" s="122" t="s">
        <v>34</v>
      </c>
      <c r="F54" s="127" t="s">
        <v>132</v>
      </c>
      <c r="G54" s="125">
        <v>6</v>
      </c>
      <c r="H54" s="125">
        <v>12</v>
      </c>
      <c r="I54" s="51">
        <v>10</v>
      </c>
      <c r="J54" s="51">
        <v>8</v>
      </c>
      <c r="K54" s="51">
        <v>2</v>
      </c>
      <c r="L54" s="51">
        <v>8</v>
      </c>
      <c r="M54" s="51">
        <v>8</v>
      </c>
      <c r="N54" s="51">
        <v>15</v>
      </c>
      <c r="O54" s="67">
        <f>SUM(Таблица22[[#This Row],[I Этап]:[VIII Этап]])</f>
        <v>69</v>
      </c>
      <c r="P54" s="51"/>
    </row>
    <row r="55" spans="1:18" x14ac:dyDescent="0.25">
      <c r="A55" s="125">
        <v>7</v>
      </c>
      <c r="B55" s="125" t="s">
        <v>656</v>
      </c>
      <c r="C55" s="122" t="s">
        <v>136</v>
      </c>
      <c r="D55" s="122" t="s">
        <v>17</v>
      </c>
      <c r="E55" s="122" t="s">
        <v>137</v>
      </c>
      <c r="F55" s="122" t="s">
        <v>138</v>
      </c>
      <c r="G55" s="125">
        <v>8</v>
      </c>
      <c r="H55" s="125">
        <v>15</v>
      </c>
      <c r="J55" s="51">
        <v>10</v>
      </c>
      <c r="L55" s="51">
        <v>4</v>
      </c>
      <c r="M55" s="51">
        <v>10</v>
      </c>
      <c r="N55" s="51">
        <v>8</v>
      </c>
      <c r="O55" s="67">
        <f>SUM(Таблица22[[#This Row],[I Этап]:[VIII Этап]])</f>
        <v>55</v>
      </c>
      <c r="P55" s="51"/>
    </row>
    <row r="56" spans="1:18" x14ac:dyDescent="0.25">
      <c r="A56" s="125">
        <v>8</v>
      </c>
      <c r="B56" s="51" t="s">
        <v>2082</v>
      </c>
      <c r="C56" s="52" t="s">
        <v>16</v>
      </c>
      <c r="D56" s="52" t="s">
        <v>17</v>
      </c>
      <c r="E56" s="52" t="s">
        <v>6</v>
      </c>
      <c r="F56" s="122" t="s">
        <v>11</v>
      </c>
      <c r="G56" s="125"/>
      <c r="H56" s="125"/>
      <c r="K56" s="51">
        <v>4</v>
      </c>
      <c r="L56" s="51">
        <v>12</v>
      </c>
      <c r="M56" s="51">
        <v>15</v>
      </c>
      <c r="N56" s="51">
        <v>18</v>
      </c>
      <c r="O56" s="137">
        <f>SUM(Таблица22[[#This Row],[I Этап]:[VIII Этап]])</f>
        <v>49</v>
      </c>
      <c r="P56" s="51"/>
    </row>
    <row r="57" spans="1:18" x14ac:dyDescent="0.25">
      <c r="A57" s="125">
        <v>9</v>
      </c>
      <c r="B57" s="125" t="s">
        <v>677</v>
      </c>
      <c r="C57" s="122" t="s">
        <v>23</v>
      </c>
      <c r="D57" s="122" t="s">
        <v>87</v>
      </c>
      <c r="E57" s="122" t="s">
        <v>24</v>
      </c>
      <c r="F57" s="122" t="s">
        <v>352</v>
      </c>
      <c r="G57" s="125">
        <v>4</v>
      </c>
      <c r="H57" s="125">
        <v>6</v>
      </c>
      <c r="I57" s="51">
        <v>4</v>
      </c>
      <c r="J57" s="51">
        <v>6</v>
      </c>
      <c r="K57" s="51">
        <v>12</v>
      </c>
      <c r="O57" s="67">
        <f>SUM(Таблица22[[#This Row],[I Этап]:[VIII Этап]])</f>
        <v>32</v>
      </c>
      <c r="P57" s="51"/>
    </row>
    <row r="58" spans="1:18" collapsed="1" x14ac:dyDescent="0.25">
      <c r="A58" s="125">
        <v>10</v>
      </c>
      <c r="B58" s="125" t="s">
        <v>672</v>
      </c>
      <c r="C58" s="122" t="s">
        <v>48</v>
      </c>
      <c r="D58" s="122" t="s">
        <v>17</v>
      </c>
      <c r="E58" s="122" t="s">
        <v>49</v>
      </c>
      <c r="F58" s="122" t="s">
        <v>39</v>
      </c>
      <c r="G58" s="125">
        <v>18</v>
      </c>
      <c r="H58" s="125">
        <v>8</v>
      </c>
      <c r="O58" s="67">
        <f>SUM(Таблица22[[#This Row],[I Этап]:[VIII Этап]])</f>
        <v>26</v>
      </c>
      <c r="P58" s="51"/>
    </row>
    <row r="59" spans="1:18" x14ac:dyDescent="0.25">
      <c r="A59" s="125">
        <v>11</v>
      </c>
      <c r="B59" s="125" t="s">
        <v>683</v>
      </c>
      <c r="C59" s="122" t="s">
        <v>266</v>
      </c>
      <c r="D59" s="122" t="s">
        <v>17</v>
      </c>
      <c r="E59" s="122" t="s">
        <v>58</v>
      </c>
      <c r="F59" s="122" t="s">
        <v>128</v>
      </c>
      <c r="G59" s="125"/>
      <c r="H59" s="125">
        <v>4</v>
      </c>
      <c r="I59" s="51">
        <v>2</v>
      </c>
      <c r="J59" s="51">
        <v>1</v>
      </c>
      <c r="K59" s="51">
        <v>8</v>
      </c>
      <c r="L59" s="51">
        <v>1</v>
      </c>
      <c r="O59" s="67">
        <f>SUM(Таблица22[[#This Row],[I Этап]:[VIII Этап]])</f>
        <v>16</v>
      </c>
      <c r="P59" s="51"/>
      <c r="R59" s="31"/>
    </row>
    <row r="60" spans="1:18" x14ac:dyDescent="0.25">
      <c r="A60" s="125">
        <v>12</v>
      </c>
      <c r="B60" s="51" t="s">
        <v>692</v>
      </c>
      <c r="C60" s="52" t="s">
        <v>65</v>
      </c>
      <c r="D60" s="52" t="s">
        <v>17</v>
      </c>
      <c r="E60" s="52" t="s">
        <v>66</v>
      </c>
      <c r="F60" s="52" t="s">
        <v>39</v>
      </c>
      <c r="G60" s="125"/>
      <c r="H60" s="125"/>
      <c r="I60" s="51">
        <v>6</v>
      </c>
      <c r="O60" s="67">
        <f>SUM(Таблица22[[#This Row],[I Этап]:[VIII Этап]])</f>
        <v>6</v>
      </c>
      <c r="P60" s="51"/>
      <c r="R60" s="31"/>
    </row>
    <row r="61" spans="1:18" x14ac:dyDescent="0.25">
      <c r="A61" s="125">
        <v>13</v>
      </c>
      <c r="B61" s="125" t="s">
        <v>680</v>
      </c>
      <c r="C61" s="122" t="s">
        <v>71</v>
      </c>
      <c r="D61" s="122" t="s">
        <v>17</v>
      </c>
      <c r="E61" s="122" t="s">
        <v>72</v>
      </c>
      <c r="F61" s="122" t="s">
        <v>7</v>
      </c>
      <c r="G61" s="125"/>
      <c r="H61" s="125">
        <v>1</v>
      </c>
      <c r="J61" s="51">
        <v>2</v>
      </c>
      <c r="K61" s="51">
        <v>1</v>
      </c>
      <c r="L61" s="51">
        <v>2</v>
      </c>
      <c r="O61" s="67">
        <f>SUM(Таблица22[[#This Row],[I Этап]:[VIII Этап]])</f>
        <v>6</v>
      </c>
      <c r="P61" s="51"/>
    </row>
    <row r="62" spans="1:18" collapsed="1" x14ac:dyDescent="0.25">
      <c r="A62" s="125">
        <v>14</v>
      </c>
      <c r="B62" s="51" t="s">
        <v>707</v>
      </c>
      <c r="C62" s="52" t="s">
        <v>125</v>
      </c>
      <c r="D62" s="52" t="s">
        <v>17</v>
      </c>
      <c r="E62" s="52" t="s">
        <v>126</v>
      </c>
      <c r="F62" s="52" t="s">
        <v>15</v>
      </c>
      <c r="G62" s="125"/>
      <c r="H62" s="125"/>
      <c r="I62" s="51">
        <v>1</v>
      </c>
      <c r="M62" s="51">
        <v>4</v>
      </c>
      <c r="O62" s="137">
        <f>SUM(Таблица22[[#This Row],[I Этап]:[VIII Этап]])</f>
        <v>5</v>
      </c>
      <c r="P62" s="51"/>
    </row>
    <row r="63" spans="1:18" x14ac:dyDescent="0.25">
      <c r="A63" s="125">
        <v>15</v>
      </c>
      <c r="B63" s="51" t="s">
        <v>1677</v>
      </c>
      <c r="C63" s="52" t="s">
        <v>1498</v>
      </c>
      <c r="D63" s="52" t="s">
        <v>1499</v>
      </c>
      <c r="E63" s="52" t="s">
        <v>1500</v>
      </c>
      <c r="F63" s="52" t="s">
        <v>409</v>
      </c>
      <c r="G63" s="125"/>
      <c r="H63" s="125"/>
      <c r="I63" s="125"/>
      <c r="N63" s="51">
        <v>4</v>
      </c>
      <c r="O63" s="137">
        <f>SUM(Таблица22[[#This Row],[I Этап]:[VIII Этап]])</f>
        <v>4</v>
      </c>
      <c r="P63" s="137"/>
    </row>
    <row r="64" spans="1:18" x14ac:dyDescent="0.25">
      <c r="A64" s="125">
        <v>16</v>
      </c>
      <c r="B64" s="125" t="s">
        <v>687</v>
      </c>
      <c r="C64" s="122" t="s">
        <v>191</v>
      </c>
      <c r="D64" s="122" t="s">
        <v>17</v>
      </c>
      <c r="E64" s="122" t="s">
        <v>24</v>
      </c>
      <c r="F64" s="122" t="s">
        <v>21</v>
      </c>
      <c r="G64" s="125">
        <v>1</v>
      </c>
      <c r="H64" s="125">
        <v>2</v>
      </c>
      <c r="O64" s="137">
        <f>SUM(Таблица22[[#This Row],[I Этап]:[VIII Этап]])</f>
        <v>3</v>
      </c>
      <c r="P64" s="51"/>
    </row>
    <row r="65" spans="1:18" x14ac:dyDescent="0.25">
      <c r="A65" s="125">
        <v>17</v>
      </c>
      <c r="B65" s="51" t="s">
        <v>727</v>
      </c>
      <c r="C65" s="52" t="s">
        <v>322</v>
      </c>
      <c r="D65" s="52" t="s">
        <v>17</v>
      </c>
      <c r="E65" s="52" t="s">
        <v>58</v>
      </c>
      <c r="F65" s="52" t="s">
        <v>323</v>
      </c>
      <c r="G65" s="125"/>
      <c r="H65" s="125"/>
      <c r="M65" s="51">
        <v>2</v>
      </c>
      <c r="N65" s="51">
        <v>1</v>
      </c>
      <c r="O65" s="137">
        <f>SUM(Таблица22[[#This Row],[I Этап]:[VIII Этап]])</f>
        <v>3</v>
      </c>
      <c r="P65" s="51"/>
    </row>
    <row r="66" spans="1:18" x14ac:dyDescent="0.25">
      <c r="A66" s="125">
        <v>18</v>
      </c>
      <c r="B66" s="51" t="s">
        <v>1686</v>
      </c>
      <c r="C66" s="52" t="s">
        <v>1507</v>
      </c>
      <c r="D66" s="52" t="s">
        <v>17</v>
      </c>
      <c r="E66" s="52" t="s">
        <v>34</v>
      </c>
      <c r="F66" s="52" t="s">
        <v>1508</v>
      </c>
      <c r="G66" s="125"/>
      <c r="H66" s="125"/>
      <c r="I66" s="125"/>
      <c r="N66" s="51">
        <v>2</v>
      </c>
      <c r="O66" s="137">
        <f>SUM(Таблица22[[#This Row],[I Этап]:[VIII Этап]])</f>
        <v>2</v>
      </c>
      <c r="P66" s="137"/>
    </row>
    <row r="67" spans="1:18" x14ac:dyDescent="0.25">
      <c r="A67" s="125">
        <v>19</v>
      </c>
      <c r="B67" s="51" t="s">
        <v>2495</v>
      </c>
      <c r="C67" s="52" t="s">
        <v>2306</v>
      </c>
      <c r="D67" s="52" t="s">
        <v>388</v>
      </c>
      <c r="E67" s="52" t="s">
        <v>389</v>
      </c>
      <c r="F67" s="52" t="s">
        <v>15</v>
      </c>
      <c r="G67" s="125"/>
      <c r="H67" s="125"/>
      <c r="M67" s="51">
        <v>1</v>
      </c>
      <c r="O67" s="137">
        <f>SUM(Таблица22[[#This Row],[I Этап]:[VIII Этап]])</f>
        <v>1</v>
      </c>
      <c r="P67" s="51"/>
    </row>
    <row r="68" spans="1:18" x14ac:dyDescent="0.25">
      <c r="A68" s="207" t="s">
        <v>358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8" x14ac:dyDescent="0.25">
      <c r="A69" s="128" t="s">
        <v>340</v>
      </c>
      <c r="B69" s="128" t="s">
        <v>341</v>
      </c>
      <c r="C69" s="129" t="s">
        <v>0</v>
      </c>
      <c r="D69" s="129" t="s">
        <v>1</v>
      </c>
      <c r="E69" s="129" t="s">
        <v>342</v>
      </c>
      <c r="F69" s="129" t="s">
        <v>3</v>
      </c>
      <c r="G69" s="128" t="s">
        <v>1060</v>
      </c>
      <c r="H69" s="128" t="s">
        <v>1061</v>
      </c>
      <c r="I69" s="128" t="s">
        <v>1062</v>
      </c>
      <c r="J69" s="128" t="s">
        <v>1063</v>
      </c>
      <c r="K69" s="128" t="s">
        <v>1064</v>
      </c>
      <c r="L69" s="128" t="s">
        <v>1065</v>
      </c>
      <c r="M69" s="128" t="s">
        <v>1066</v>
      </c>
      <c r="N69" s="128" t="s">
        <v>1067</v>
      </c>
      <c r="O69" s="128" t="s">
        <v>347</v>
      </c>
      <c r="P69" s="128" t="s">
        <v>1068</v>
      </c>
    </row>
    <row r="70" spans="1:18" x14ac:dyDescent="0.25">
      <c r="A70" s="126">
        <v>1</v>
      </c>
      <c r="B70" s="126" t="s">
        <v>764</v>
      </c>
      <c r="C70" s="127" t="s">
        <v>19</v>
      </c>
      <c r="D70" s="127" t="s">
        <v>20</v>
      </c>
      <c r="E70" s="127" t="s">
        <v>141</v>
      </c>
      <c r="F70" s="127" t="s">
        <v>21</v>
      </c>
      <c r="G70" s="126">
        <v>25</v>
      </c>
      <c r="H70" s="126">
        <v>25</v>
      </c>
      <c r="I70" s="126"/>
      <c r="J70" s="126">
        <v>12</v>
      </c>
      <c r="K70" s="126">
        <v>18</v>
      </c>
      <c r="L70" s="126">
        <v>15</v>
      </c>
      <c r="M70" s="126">
        <v>18</v>
      </c>
      <c r="N70" s="126">
        <v>25</v>
      </c>
      <c r="O70" s="164">
        <f>SUM(Таблица19[[#This Row],[I Этап]:[VIII Этап]])</f>
        <v>138</v>
      </c>
      <c r="P70" s="126"/>
      <c r="R70" s="122"/>
    </row>
    <row r="71" spans="1:18" x14ac:dyDescent="0.25">
      <c r="A71" s="126">
        <v>2</v>
      </c>
      <c r="B71" s="126" t="s">
        <v>1357</v>
      </c>
      <c r="C71" s="127" t="s">
        <v>1096</v>
      </c>
      <c r="D71" s="127" t="s">
        <v>17</v>
      </c>
      <c r="E71" s="127" t="s">
        <v>92</v>
      </c>
      <c r="F71" s="127" t="s">
        <v>39</v>
      </c>
      <c r="G71" s="126"/>
      <c r="H71" s="126"/>
      <c r="I71" s="126">
        <v>18</v>
      </c>
      <c r="J71" s="126">
        <v>25</v>
      </c>
      <c r="K71" s="126">
        <v>15</v>
      </c>
      <c r="L71" s="126">
        <v>25</v>
      </c>
      <c r="M71" s="126">
        <v>15</v>
      </c>
      <c r="N71" s="126">
        <v>18</v>
      </c>
      <c r="O71" s="165">
        <f>SUM(Таблица19[[#This Row],[I Этап]:[VIII Этап]])</f>
        <v>116</v>
      </c>
      <c r="P71" s="126"/>
      <c r="R71" s="122"/>
    </row>
    <row r="72" spans="1:18" x14ac:dyDescent="0.25">
      <c r="A72" s="126">
        <v>3</v>
      </c>
      <c r="B72" s="126" t="s">
        <v>775</v>
      </c>
      <c r="C72" s="127" t="s">
        <v>119</v>
      </c>
      <c r="D72" s="127" t="s">
        <v>17</v>
      </c>
      <c r="E72" s="127" t="s">
        <v>140</v>
      </c>
      <c r="F72" s="127" t="s">
        <v>105</v>
      </c>
      <c r="G72" s="126">
        <v>18</v>
      </c>
      <c r="H72" s="126">
        <v>15</v>
      </c>
      <c r="I72" s="126">
        <v>25</v>
      </c>
      <c r="J72" s="126">
        <v>15</v>
      </c>
      <c r="K72" s="126">
        <v>10</v>
      </c>
      <c r="L72" s="126">
        <v>12</v>
      </c>
      <c r="M72" s="126">
        <v>10</v>
      </c>
      <c r="N72" s="126"/>
      <c r="O72" s="164">
        <f>SUM(Таблица19[[#This Row],[I Этап]:[VIII Этап]])</f>
        <v>105</v>
      </c>
      <c r="P72" s="126"/>
      <c r="R72" s="122"/>
    </row>
    <row r="73" spans="1:18" x14ac:dyDescent="0.25">
      <c r="A73" s="126">
        <v>4</v>
      </c>
      <c r="B73" s="126" t="s">
        <v>785</v>
      </c>
      <c r="C73" s="127" t="s">
        <v>279</v>
      </c>
      <c r="D73" s="127" t="s">
        <v>17</v>
      </c>
      <c r="E73" s="127" t="s">
        <v>66</v>
      </c>
      <c r="F73" s="127" t="s">
        <v>1863</v>
      </c>
      <c r="G73" s="126">
        <v>4</v>
      </c>
      <c r="H73" s="126">
        <v>10</v>
      </c>
      <c r="I73" s="126">
        <v>15</v>
      </c>
      <c r="J73" s="126">
        <v>18</v>
      </c>
      <c r="K73" s="126">
        <v>12</v>
      </c>
      <c r="L73" s="126">
        <v>8</v>
      </c>
      <c r="M73" s="126">
        <v>12</v>
      </c>
      <c r="N73" s="126">
        <v>12</v>
      </c>
      <c r="O73" s="164">
        <f>SUM(Таблица19[[#This Row],[I Этап]:[VIII Этап]])</f>
        <v>91</v>
      </c>
      <c r="P73" s="126"/>
      <c r="R73" s="122"/>
    </row>
    <row r="74" spans="1:18" x14ac:dyDescent="0.25">
      <c r="A74" s="126">
        <v>5</v>
      </c>
      <c r="B74" s="126" t="s">
        <v>1729</v>
      </c>
      <c r="C74" s="127" t="s">
        <v>1513</v>
      </c>
      <c r="D74" s="127" t="s">
        <v>17</v>
      </c>
      <c r="E74" s="127" t="s">
        <v>35</v>
      </c>
      <c r="F74" s="122" t="s">
        <v>29</v>
      </c>
      <c r="G74" s="126"/>
      <c r="H74" s="126"/>
      <c r="I74" s="126"/>
      <c r="J74" s="126">
        <v>2</v>
      </c>
      <c r="K74" s="126">
        <v>25</v>
      </c>
      <c r="L74" s="126">
        <v>18</v>
      </c>
      <c r="M74" s="126">
        <v>25</v>
      </c>
      <c r="N74" s="126">
        <v>15</v>
      </c>
      <c r="O74" s="165">
        <f>SUM(Таблица19[[#This Row],[I Этап]:[VIII Этап]])</f>
        <v>85</v>
      </c>
      <c r="P74" s="126"/>
      <c r="R74" s="122"/>
    </row>
    <row r="75" spans="1:18" x14ac:dyDescent="0.25">
      <c r="A75" s="126">
        <v>6</v>
      </c>
      <c r="B75" s="126" t="s">
        <v>779</v>
      </c>
      <c r="C75" s="127" t="s">
        <v>93</v>
      </c>
      <c r="D75" s="127" t="s">
        <v>17</v>
      </c>
      <c r="E75" s="127" t="s">
        <v>94</v>
      </c>
      <c r="F75" s="127" t="s">
        <v>39</v>
      </c>
      <c r="G75" s="126">
        <v>15</v>
      </c>
      <c r="H75" s="126">
        <v>12</v>
      </c>
      <c r="I75" s="126">
        <v>12</v>
      </c>
      <c r="J75" s="126">
        <v>8</v>
      </c>
      <c r="K75" s="126">
        <v>8</v>
      </c>
      <c r="L75" s="126">
        <v>10</v>
      </c>
      <c r="M75" s="126">
        <v>6</v>
      </c>
      <c r="N75" s="126">
        <v>10</v>
      </c>
      <c r="O75" s="164">
        <f>SUM(Таблица19[[#This Row],[I Этап]:[VIII Этап]])</f>
        <v>81</v>
      </c>
      <c r="P75" s="126"/>
      <c r="R75" s="122"/>
    </row>
    <row r="76" spans="1:18" collapsed="1" x14ac:dyDescent="0.25">
      <c r="A76" s="126">
        <v>7</v>
      </c>
      <c r="B76" s="126" t="s">
        <v>790</v>
      </c>
      <c r="C76" s="127" t="s">
        <v>162</v>
      </c>
      <c r="D76" s="127" t="s">
        <v>20</v>
      </c>
      <c r="E76" s="127" t="s">
        <v>163</v>
      </c>
      <c r="F76" s="127" t="s">
        <v>128</v>
      </c>
      <c r="G76" s="126"/>
      <c r="H76" s="126">
        <v>8</v>
      </c>
      <c r="I76" s="126">
        <v>10</v>
      </c>
      <c r="J76" s="126">
        <v>10</v>
      </c>
      <c r="K76" s="126">
        <v>4</v>
      </c>
      <c r="L76" s="126">
        <v>6</v>
      </c>
      <c r="M76" s="126">
        <v>8</v>
      </c>
      <c r="N76" s="126">
        <v>8</v>
      </c>
      <c r="O76" s="165">
        <f>SUM(Таблица19[[#This Row],[I Этап]:[VIII Этап]])</f>
        <v>54</v>
      </c>
      <c r="P76" s="126"/>
      <c r="R76" s="122"/>
    </row>
    <row r="77" spans="1:18" x14ac:dyDescent="0.25">
      <c r="A77" s="126">
        <v>8</v>
      </c>
      <c r="B77" s="126" t="s">
        <v>770</v>
      </c>
      <c r="C77" s="127" t="s">
        <v>238</v>
      </c>
      <c r="D77" s="127" t="s">
        <v>17</v>
      </c>
      <c r="E77" s="127" t="s">
        <v>35</v>
      </c>
      <c r="F77" s="127" t="s">
        <v>63</v>
      </c>
      <c r="G77" s="126">
        <v>12</v>
      </c>
      <c r="H77" s="126">
        <v>18</v>
      </c>
      <c r="I77" s="126"/>
      <c r="J77" s="126">
        <v>6</v>
      </c>
      <c r="K77" s="126"/>
      <c r="L77" s="126"/>
      <c r="M77" s="126"/>
      <c r="N77" s="126"/>
      <c r="O77" s="164">
        <f>SUM(Таблица19[[#This Row],[I Этап]:[VIII Этап]])</f>
        <v>36</v>
      </c>
      <c r="P77" s="126"/>
      <c r="R77" s="122"/>
    </row>
    <row r="78" spans="1:18" x14ac:dyDescent="0.25">
      <c r="A78" s="126">
        <v>9</v>
      </c>
      <c r="B78" s="126" t="s">
        <v>795</v>
      </c>
      <c r="C78" s="127" t="s">
        <v>109</v>
      </c>
      <c r="D78" s="127" t="s">
        <v>17</v>
      </c>
      <c r="E78" s="127" t="s">
        <v>110</v>
      </c>
      <c r="F78" s="127" t="s">
        <v>15</v>
      </c>
      <c r="G78" s="126">
        <v>2</v>
      </c>
      <c r="H78" s="126">
        <v>6</v>
      </c>
      <c r="I78" s="126">
        <v>8</v>
      </c>
      <c r="J78" s="126">
        <v>1</v>
      </c>
      <c r="K78" s="126"/>
      <c r="L78" s="126"/>
      <c r="M78" s="126"/>
      <c r="N78" s="126"/>
      <c r="O78" s="164">
        <f>SUM(Таблица19[[#This Row],[I Этап]:[VIII Этап]])</f>
        <v>17</v>
      </c>
      <c r="P78" s="126"/>
      <c r="R78" s="122"/>
    </row>
    <row r="79" spans="1:18" x14ac:dyDescent="0.25">
      <c r="A79" s="126">
        <v>10</v>
      </c>
      <c r="B79" s="126" t="s">
        <v>805</v>
      </c>
      <c r="C79" s="127" t="s">
        <v>259</v>
      </c>
      <c r="D79" s="127" t="s">
        <v>17</v>
      </c>
      <c r="E79" s="127" t="s">
        <v>260</v>
      </c>
      <c r="F79" s="127" t="s">
        <v>128</v>
      </c>
      <c r="G79" s="126">
        <v>8</v>
      </c>
      <c r="H79" s="126">
        <v>2</v>
      </c>
      <c r="I79" s="126">
        <v>1</v>
      </c>
      <c r="J79" s="126"/>
      <c r="K79" s="126"/>
      <c r="L79" s="126">
        <v>2</v>
      </c>
      <c r="M79" s="126">
        <v>2</v>
      </c>
      <c r="N79" s="126">
        <v>2</v>
      </c>
      <c r="O79" s="164">
        <f>SUM(Таблица19[[#This Row],[I Этап]:[VIII Этап]])</f>
        <v>17</v>
      </c>
      <c r="P79" s="126"/>
      <c r="R79" s="122"/>
    </row>
    <row r="80" spans="1:18" collapsed="1" x14ac:dyDescent="0.25">
      <c r="A80" s="126">
        <v>11</v>
      </c>
      <c r="B80" s="126" t="s">
        <v>1380</v>
      </c>
      <c r="C80" s="127" t="s">
        <v>1089</v>
      </c>
      <c r="D80" s="127" t="s">
        <v>17</v>
      </c>
      <c r="E80" s="127" t="s">
        <v>141</v>
      </c>
      <c r="F80" s="127" t="s">
        <v>1090</v>
      </c>
      <c r="G80" s="126"/>
      <c r="H80" s="126"/>
      <c r="I80" s="126"/>
      <c r="J80" s="126">
        <v>4</v>
      </c>
      <c r="K80" s="126">
        <v>1</v>
      </c>
      <c r="L80" s="126">
        <v>4</v>
      </c>
      <c r="M80" s="126">
        <v>1</v>
      </c>
      <c r="N80" s="126">
        <v>6</v>
      </c>
      <c r="O80" s="165">
        <f>SUM(Таблица19[[#This Row],[I Этап]:[VIII Этап]])</f>
        <v>16</v>
      </c>
      <c r="P80" s="126"/>
    </row>
    <row r="81" spans="1:18" x14ac:dyDescent="0.25">
      <c r="A81" s="126">
        <v>12</v>
      </c>
      <c r="B81" s="126">
        <v>113</v>
      </c>
      <c r="C81" s="127" t="s">
        <v>359</v>
      </c>
      <c r="D81" s="127" t="s">
        <v>17</v>
      </c>
      <c r="E81" s="127" t="s">
        <v>94</v>
      </c>
      <c r="F81" s="127" t="s">
        <v>15</v>
      </c>
      <c r="G81" s="126">
        <v>10</v>
      </c>
      <c r="H81" s="126"/>
      <c r="I81" s="126"/>
      <c r="J81" s="126"/>
      <c r="K81" s="126"/>
      <c r="L81" s="126"/>
      <c r="M81" s="126"/>
      <c r="N81" s="126"/>
      <c r="O81" s="164">
        <f>SUM(Таблица19[[#This Row],[I Этап]:[VIII Этап]])</f>
        <v>10</v>
      </c>
      <c r="P81" s="126"/>
    </row>
    <row r="82" spans="1:18" x14ac:dyDescent="0.25">
      <c r="A82" s="126">
        <v>13</v>
      </c>
      <c r="B82" s="126">
        <v>148</v>
      </c>
      <c r="C82" s="127" t="s">
        <v>261</v>
      </c>
      <c r="D82" s="127" t="s">
        <v>17</v>
      </c>
      <c r="E82" s="127" t="s">
        <v>35</v>
      </c>
      <c r="F82" s="127" t="s">
        <v>128</v>
      </c>
      <c r="G82" s="126">
        <v>6</v>
      </c>
      <c r="H82" s="126"/>
      <c r="I82" s="126">
        <v>4</v>
      </c>
      <c r="J82" s="126"/>
      <c r="K82" s="126"/>
      <c r="L82" s="126"/>
      <c r="M82" s="126"/>
      <c r="N82" s="126"/>
      <c r="O82" s="164">
        <f>SUM(Таблица19[[#This Row],[I Этап]:[VIII Этап]])</f>
        <v>10</v>
      </c>
      <c r="P82" s="126"/>
    </row>
    <row r="83" spans="1:18" x14ac:dyDescent="0.25">
      <c r="A83" s="126">
        <v>14</v>
      </c>
      <c r="B83" s="126" t="s">
        <v>811</v>
      </c>
      <c r="C83" s="127" t="s">
        <v>396</v>
      </c>
      <c r="D83" s="127" t="s">
        <v>79</v>
      </c>
      <c r="E83" s="127" t="s">
        <v>35</v>
      </c>
      <c r="F83" s="127" t="s">
        <v>39</v>
      </c>
      <c r="G83" s="126"/>
      <c r="H83" s="126">
        <v>1</v>
      </c>
      <c r="I83" s="126">
        <v>6</v>
      </c>
      <c r="J83" s="126"/>
      <c r="K83" s="126"/>
      <c r="L83" s="126"/>
      <c r="M83" s="126"/>
      <c r="N83" s="126"/>
      <c r="O83" s="164">
        <f>SUM(Таблица19[[#This Row],[I Этап]:[VIII Этап]])</f>
        <v>7</v>
      </c>
      <c r="P83" s="126"/>
    </row>
    <row r="84" spans="1:18" x14ac:dyDescent="0.25">
      <c r="A84" s="126">
        <v>15</v>
      </c>
      <c r="B84" s="126" t="s">
        <v>2145</v>
      </c>
      <c r="C84" s="127" t="s">
        <v>108</v>
      </c>
      <c r="D84" s="127" t="s">
        <v>87</v>
      </c>
      <c r="E84" s="127" t="s">
        <v>107</v>
      </c>
      <c r="F84" s="127" t="s">
        <v>106</v>
      </c>
      <c r="G84" s="126"/>
      <c r="H84" s="126"/>
      <c r="I84" s="126"/>
      <c r="J84" s="126"/>
      <c r="K84" s="126">
        <v>6</v>
      </c>
      <c r="L84" s="126"/>
      <c r="M84" s="126"/>
      <c r="N84" s="126"/>
      <c r="O84" s="165">
        <f>SUM(Таблица19[[#This Row],[I Этап]:[VIII Этап]])</f>
        <v>6</v>
      </c>
      <c r="P84" s="126"/>
    </row>
    <row r="85" spans="1:18" x14ac:dyDescent="0.25">
      <c r="A85" s="126">
        <v>16</v>
      </c>
      <c r="B85" s="126" t="s">
        <v>801</v>
      </c>
      <c r="C85" s="127" t="s">
        <v>193</v>
      </c>
      <c r="D85" s="127" t="s">
        <v>17</v>
      </c>
      <c r="E85" s="127" t="s">
        <v>192</v>
      </c>
      <c r="F85" s="127" t="s">
        <v>15</v>
      </c>
      <c r="G85" s="126">
        <v>1</v>
      </c>
      <c r="H85" s="126">
        <v>4</v>
      </c>
      <c r="I85" s="126"/>
      <c r="J85" s="126"/>
      <c r="K85" s="126"/>
      <c r="L85" s="126"/>
      <c r="M85" s="126"/>
      <c r="N85" s="126"/>
      <c r="O85" s="164">
        <f>SUM(Таблица19[[#This Row],[I Этап]:[VIII Этап]])</f>
        <v>5</v>
      </c>
      <c r="P85" s="126"/>
    </row>
    <row r="86" spans="1:18" x14ac:dyDescent="0.25">
      <c r="A86" s="126">
        <v>17</v>
      </c>
      <c r="B86" s="126" t="s">
        <v>2176</v>
      </c>
      <c r="C86" s="127" t="s">
        <v>1880</v>
      </c>
      <c r="D86" s="127" t="s">
        <v>17</v>
      </c>
      <c r="E86" s="127" t="s">
        <v>1881</v>
      </c>
      <c r="F86" s="127" t="s">
        <v>132</v>
      </c>
      <c r="G86" s="126"/>
      <c r="H86" s="126"/>
      <c r="I86" s="126"/>
      <c r="J86" s="126"/>
      <c r="K86" s="126"/>
      <c r="L86" s="126">
        <v>1</v>
      </c>
      <c r="M86" s="126">
        <v>4</v>
      </c>
      <c r="N86" s="126"/>
      <c r="O86" s="165">
        <f>SUM(Таблица19[[#This Row],[I Этап]:[VIII Этап]])</f>
        <v>5</v>
      </c>
      <c r="P86" s="126"/>
      <c r="R86" s="48"/>
    </row>
    <row r="87" spans="1:18" x14ac:dyDescent="0.25">
      <c r="A87" s="126">
        <v>18</v>
      </c>
      <c r="B87" s="126" t="s">
        <v>1745</v>
      </c>
      <c r="C87" s="182" t="s">
        <v>1512</v>
      </c>
      <c r="D87" s="127" t="s">
        <v>17</v>
      </c>
      <c r="E87" s="127" t="s">
        <v>26</v>
      </c>
      <c r="F87" s="127" t="s">
        <v>105</v>
      </c>
      <c r="G87" s="126"/>
      <c r="H87" s="126"/>
      <c r="I87" s="126"/>
      <c r="J87" s="126"/>
      <c r="K87" s="126"/>
      <c r="L87" s="126"/>
      <c r="M87" s="126"/>
      <c r="N87" s="126">
        <v>4</v>
      </c>
      <c r="O87" s="165">
        <f>SUM(Таблица19[[#This Row],[I Этап]:[VIII Этап]])</f>
        <v>4</v>
      </c>
      <c r="P87" s="165"/>
    </row>
    <row r="88" spans="1:18" x14ac:dyDescent="0.25">
      <c r="A88" s="126">
        <v>19</v>
      </c>
      <c r="B88" s="177" t="s">
        <v>1376</v>
      </c>
      <c r="C88" s="178" t="s">
        <v>1099</v>
      </c>
      <c r="D88" s="178" t="s">
        <v>17</v>
      </c>
      <c r="E88" s="178" t="s">
        <v>66</v>
      </c>
      <c r="F88" s="178" t="s">
        <v>218</v>
      </c>
      <c r="G88" s="126"/>
      <c r="H88" s="126"/>
      <c r="I88" s="126">
        <v>2</v>
      </c>
      <c r="J88" s="126"/>
      <c r="K88" s="126"/>
      <c r="L88" s="126"/>
      <c r="M88" s="126"/>
      <c r="N88" s="126"/>
      <c r="O88" s="165">
        <f>SUM(Таблица19[[#This Row],[I Этап]:[VIII Этап]])</f>
        <v>2</v>
      </c>
      <c r="P88" s="126"/>
    </row>
    <row r="89" spans="1:18" x14ac:dyDescent="0.25">
      <c r="A89" s="126">
        <v>20</v>
      </c>
      <c r="B89" s="126" t="s">
        <v>1734</v>
      </c>
      <c r="C89" s="127" t="s">
        <v>91</v>
      </c>
      <c r="D89" s="127" t="s">
        <v>17</v>
      </c>
      <c r="E89" s="127" t="s">
        <v>92</v>
      </c>
      <c r="F89" s="127" t="s">
        <v>15</v>
      </c>
      <c r="G89" s="126"/>
      <c r="H89" s="126"/>
      <c r="I89" s="126"/>
      <c r="J89" s="126"/>
      <c r="K89" s="126">
        <v>2</v>
      </c>
      <c r="L89" s="126"/>
      <c r="M89" s="126"/>
      <c r="N89" s="126"/>
      <c r="O89" s="165">
        <f>SUM(Таблица19[[#This Row],[I Этап]:[VIII Этап]])</f>
        <v>2</v>
      </c>
      <c r="P89" s="126"/>
      <c r="R89" s="31"/>
    </row>
    <row r="90" spans="1:18" x14ac:dyDescent="0.25">
      <c r="A90" s="126">
        <v>21</v>
      </c>
      <c r="B90" s="180" t="s">
        <v>825</v>
      </c>
      <c r="C90" s="183" t="s">
        <v>281</v>
      </c>
      <c r="D90" s="181" t="s">
        <v>17</v>
      </c>
      <c r="E90" s="181" t="s">
        <v>26</v>
      </c>
      <c r="F90" s="181" t="s">
        <v>128</v>
      </c>
      <c r="G90" s="126"/>
      <c r="H90" s="126"/>
      <c r="I90" s="126"/>
      <c r="J90" s="126"/>
      <c r="K90" s="126"/>
      <c r="L90" s="126"/>
      <c r="M90" s="126"/>
      <c r="N90" s="126">
        <v>1</v>
      </c>
      <c r="O90" s="165">
        <f>SUM(Таблица19[[#This Row],[I Этап]:[VIII Этап]])</f>
        <v>1</v>
      </c>
      <c r="P90" s="165"/>
      <c r="R90" s="31"/>
    </row>
    <row r="91" spans="1:18" x14ac:dyDescent="0.25">
      <c r="A91" s="207" t="s">
        <v>362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R91" s="48"/>
    </row>
    <row r="92" spans="1:18" x14ac:dyDescent="0.25">
      <c r="A92" s="128" t="s">
        <v>340</v>
      </c>
      <c r="B92" s="128" t="s">
        <v>341</v>
      </c>
      <c r="C92" s="129" t="s">
        <v>0</v>
      </c>
      <c r="D92" s="129" t="s">
        <v>1</v>
      </c>
      <c r="E92" s="129" t="s">
        <v>342</v>
      </c>
      <c r="F92" s="129" t="s">
        <v>3</v>
      </c>
      <c r="G92" s="128" t="s">
        <v>1060</v>
      </c>
      <c r="H92" s="128" t="s">
        <v>1061</v>
      </c>
      <c r="I92" s="128" t="s">
        <v>1062</v>
      </c>
      <c r="J92" s="128" t="s">
        <v>1063</v>
      </c>
      <c r="K92" s="128" t="s">
        <v>1064</v>
      </c>
      <c r="L92" s="128" t="s">
        <v>1065</v>
      </c>
      <c r="M92" s="128" t="s">
        <v>1066</v>
      </c>
      <c r="N92" s="128" t="s">
        <v>1067</v>
      </c>
      <c r="O92" s="128" t="s">
        <v>347</v>
      </c>
      <c r="P92" s="128" t="s">
        <v>1068</v>
      </c>
    </row>
    <row r="93" spans="1:18" x14ac:dyDescent="0.25">
      <c r="A93" s="125">
        <v>1</v>
      </c>
      <c r="B93" s="125" t="s">
        <v>853</v>
      </c>
      <c r="C93" s="122" t="s">
        <v>22</v>
      </c>
      <c r="D93" s="122" t="s">
        <v>20</v>
      </c>
      <c r="E93" s="122" t="s">
        <v>171</v>
      </c>
      <c r="F93" s="122" t="s">
        <v>11</v>
      </c>
      <c r="G93" s="125">
        <v>25</v>
      </c>
      <c r="H93" s="125">
        <v>25</v>
      </c>
      <c r="I93" s="125">
        <v>25</v>
      </c>
      <c r="J93" s="125">
        <v>25</v>
      </c>
      <c r="K93" s="125">
        <v>25</v>
      </c>
      <c r="L93" s="125">
        <v>25</v>
      </c>
      <c r="M93" s="125">
        <v>25</v>
      </c>
      <c r="N93" s="125"/>
      <c r="O93" s="67">
        <f>SUM(Таблица23[[#This Row],[I Этап]:[VIII Этап]])</f>
        <v>175</v>
      </c>
      <c r="P93" s="125"/>
    </row>
    <row r="94" spans="1:18" x14ac:dyDescent="0.25">
      <c r="A94" s="125">
        <v>2</v>
      </c>
      <c r="B94" s="125" t="s">
        <v>863</v>
      </c>
      <c r="C94" s="122" t="s">
        <v>9</v>
      </c>
      <c r="D94" s="122" t="s">
        <v>87</v>
      </c>
      <c r="E94" s="122" t="s">
        <v>10</v>
      </c>
      <c r="F94" s="122" t="s">
        <v>11</v>
      </c>
      <c r="G94" s="125">
        <v>18</v>
      </c>
      <c r="H94" s="125">
        <v>15</v>
      </c>
      <c r="I94" s="125">
        <v>18</v>
      </c>
      <c r="J94" s="125">
        <v>18</v>
      </c>
      <c r="K94" s="125"/>
      <c r="L94" s="125">
        <v>18</v>
      </c>
      <c r="M94" s="125">
        <v>18</v>
      </c>
      <c r="N94" s="125">
        <v>25</v>
      </c>
      <c r="O94" s="67">
        <f>SUM(Таблица23[[#This Row],[I Этап]:[VIII Этап]])</f>
        <v>130</v>
      </c>
      <c r="P94" s="125"/>
    </row>
    <row r="95" spans="1:18" x14ac:dyDescent="0.25">
      <c r="A95" s="125">
        <v>3</v>
      </c>
      <c r="B95" s="125" t="s">
        <v>864</v>
      </c>
      <c r="C95" s="122" t="s">
        <v>82</v>
      </c>
      <c r="D95" s="122" t="s">
        <v>17</v>
      </c>
      <c r="E95" s="122" t="s">
        <v>10</v>
      </c>
      <c r="F95" s="122" t="s">
        <v>11</v>
      </c>
      <c r="G95" s="125">
        <v>12</v>
      </c>
      <c r="H95" s="125">
        <v>12</v>
      </c>
      <c r="I95" s="125">
        <v>12</v>
      </c>
      <c r="J95" s="125">
        <v>12</v>
      </c>
      <c r="K95" s="125">
        <v>18</v>
      </c>
      <c r="L95" s="125">
        <v>15</v>
      </c>
      <c r="M95" s="125">
        <v>8</v>
      </c>
      <c r="N95" s="125">
        <v>8</v>
      </c>
      <c r="O95" s="67">
        <f>SUM(Таблица23[[#This Row],[I Этап]:[VIII Этап]])</f>
        <v>97</v>
      </c>
      <c r="P95" s="125"/>
    </row>
    <row r="96" spans="1:18" x14ac:dyDescent="0.25">
      <c r="A96" s="125">
        <v>4</v>
      </c>
      <c r="B96" s="125" t="s">
        <v>858</v>
      </c>
      <c r="C96" s="122" t="s">
        <v>265</v>
      </c>
      <c r="D96" s="122" t="s">
        <v>17</v>
      </c>
      <c r="E96" s="122" t="s">
        <v>270</v>
      </c>
      <c r="F96" s="122" t="s">
        <v>11</v>
      </c>
      <c r="G96" s="125"/>
      <c r="H96" s="125">
        <v>18</v>
      </c>
      <c r="I96" s="125">
        <v>15</v>
      </c>
      <c r="J96" s="125">
        <v>15</v>
      </c>
      <c r="K96" s="125">
        <v>15</v>
      </c>
      <c r="L96" s="125"/>
      <c r="M96" s="125">
        <v>12</v>
      </c>
      <c r="N96" s="125">
        <v>15</v>
      </c>
      <c r="O96" s="67">
        <f>SUM(Таблица23[[#This Row],[I Этап]:[VIII Этап]])</f>
        <v>90</v>
      </c>
      <c r="P96" s="125"/>
    </row>
    <row r="97" spans="1:16" x14ac:dyDescent="0.25">
      <c r="A97" s="125">
        <v>5</v>
      </c>
      <c r="B97" s="125" t="s">
        <v>869</v>
      </c>
      <c r="C97" s="122" t="s">
        <v>174</v>
      </c>
      <c r="D97" s="122" t="s">
        <v>17</v>
      </c>
      <c r="E97" s="122" t="s">
        <v>10</v>
      </c>
      <c r="F97" s="122" t="s">
        <v>11</v>
      </c>
      <c r="G97" s="125">
        <v>10</v>
      </c>
      <c r="H97" s="125">
        <v>8</v>
      </c>
      <c r="I97" s="125">
        <v>8</v>
      </c>
      <c r="J97" s="125">
        <v>10</v>
      </c>
      <c r="K97" s="125">
        <v>10</v>
      </c>
      <c r="L97" s="125">
        <v>10</v>
      </c>
      <c r="M97" s="125">
        <v>10</v>
      </c>
      <c r="N97" s="125">
        <v>6</v>
      </c>
      <c r="O97" s="67">
        <f>SUM(Таблица23[[#This Row],[I Этап]:[VIII Этап]])</f>
        <v>72</v>
      </c>
      <c r="P97" s="125"/>
    </row>
    <row r="98" spans="1:16" x14ac:dyDescent="0.25">
      <c r="A98" s="125">
        <v>6</v>
      </c>
      <c r="B98" s="125" t="s">
        <v>886</v>
      </c>
      <c r="C98" s="122" t="s">
        <v>374</v>
      </c>
      <c r="D98" s="122" t="s">
        <v>17</v>
      </c>
      <c r="E98" s="122" t="s">
        <v>375</v>
      </c>
      <c r="F98" s="122" t="s">
        <v>390</v>
      </c>
      <c r="G98" s="125"/>
      <c r="H98" s="125">
        <v>1</v>
      </c>
      <c r="I98" s="125"/>
      <c r="J98" s="125">
        <v>6</v>
      </c>
      <c r="K98" s="125">
        <v>12</v>
      </c>
      <c r="L98" s="125">
        <v>8</v>
      </c>
      <c r="M98" s="125">
        <v>15</v>
      </c>
      <c r="N98" s="125">
        <v>10</v>
      </c>
      <c r="O98" s="67">
        <f>SUM(Таблица23[[#This Row],[I Этап]:[VIII Этап]])</f>
        <v>52</v>
      </c>
      <c r="P98" s="125"/>
    </row>
    <row r="99" spans="1:16" x14ac:dyDescent="0.25">
      <c r="A99" s="125">
        <v>7</v>
      </c>
      <c r="B99" s="125" t="s">
        <v>885</v>
      </c>
      <c r="C99" s="122" t="s">
        <v>337</v>
      </c>
      <c r="D99" s="122" t="s">
        <v>17</v>
      </c>
      <c r="E99" s="122" t="s">
        <v>338</v>
      </c>
      <c r="F99" s="122" t="s">
        <v>11</v>
      </c>
      <c r="G99" s="125">
        <v>15</v>
      </c>
      <c r="H99" s="125">
        <v>2</v>
      </c>
      <c r="I99" s="125">
        <v>10</v>
      </c>
      <c r="J99" s="125">
        <v>8</v>
      </c>
      <c r="K99" s="125"/>
      <c r="L99" s="125"/>
      <c r="M99" s="125"/>
      <c r="N99" s="125"/>
      <c r="O99" s="67">
        <f>SUM(Таблица23[[#This Row],[I Этап]:[VIII Этап]])</f>
        <v>35</v>
      </c>
      <c r="P99" s="125"/>
    </row>
    <row r="100" spans="1:16" x14ac:dyDescent="0.25">
      <c r="A100" s="125">
        <v>8</v>
      </c>
      <c r="B100" s="125">
        <v>288</v>
      </c>
      <c r="C100" s="122" t="s">
        <v>4</v>
      </c>
      <c r="D100" s="122" t="s">
        <v>5</v>
      </c>
      <c r="E100" s="122" t="s">
        <v>2973</v>
      </c>
      <c r="F100" s="122" t="s">
        <v>11</v>
      </c>
      <c r="G100" s="125"/>
      <c r="H100" s="125"/>
      <c r="I100" s="125"/>
      <c r="J100" s="125"/>
      <c r="K100" s="125"/>
      <c r="L100" s="125">
        <v>12</v>
      </c>
      <c r="M100" s="125"/>
      <c r="N100" s="125">
        <v>12</v>
      </c>
      <c r="O100" s="137">
        <f>SUM(Таблица23[[#This Row],[I Этап]:[VIII Этап]])</f>
        <v>24</v>
      </c>
      <c r="P100" s="125"/>
    </row>
    <row r="101" spans="1:16" x14ac:dyDescent="0.25">
      <c r="A101" s="125">
        <v>9</v>
      </c>
      <c r="B101" s="125" t="s">
        <v>702</v>
      </c>
      <c r="C101" s="122" t="s">
        <v>407</v>
      </c>
      <c r="D101" s="122" t="s">
        <v>17</v>
      </c>
      <c r="E101" s="122" t="s">
        <v>58</v>
      </c>
      <c r="F101" s="122" t="s">
        <v>128</v>
      </c>
      <c r="G101" s="125"/>
      <c r="H101" s="125">
        <v>10</v>
      </c>
      <c r="I101" s="125">
        <v>6</v>
      </c>
      <c r="J101" s="125">
        <v>4</v>
      </c>
      <c r="K101" s="125"/>
      <c r="L101" s="125"/>
      <c r="M101" s="125"/>
      <c r="N101" s="125"/>
      <c r="O101" s="67">
        <f>SUM(Таблица23[[#This Row],[I Этап]:[VIII Этап]])</f>
        <v>20</v>
      </c>
      <c r="P101" s="125"/>
    </row>
    <row r="102" spans="1:16" x14ac:dyDescent="0.25">
      <c r="A102" s="125">
        <v>10</v>
      </c>
      <c r="B102" s="125" t="s">
        <v>997</v>
      </c>
      <c r="C102" s="166" t="s">
        <v>33</v>
      </c>
      <c r="D102" s="122" t="s">
        <v>17</v>
      </c>
      <c r="E102" s="122" t="s">
        <v>269</v>
      </c>
      <c r="F102" s="122" t="s">
        <v>11</v>
      </c>
      <c r="G102" s="125"/>
      <c r="H102" s="125"/>
      <c r="I102" s="125"/>
      <c r="J102" s="125"/>
      <c r="K102" s="125"/>
      <c r="L102" s="125"/>
      <c r="M102" s="125"/>
      <c r="N102" s="125">
        <v>18</v>
      </c>
      <c r="O102" s="137">
        <f>SUM(Таблица23[[#This Row],[I Этап]:[VIII Этап]])</f>
        <v>18</v>
      </c>
      <c r="P102" s="137"/>
    </row>
    <row r="103" spans="1:16" x14ac:dyDescent="0.25">
      <c r="A103" s="125">
        <v>11</v>
      </c>
      <c r="B103" s="125">
        <v>67</v>
      </c>
      <c r="C103" s="122" t="s">
        <v>142</v>
      </c>
      <c r="D103" s="122" t="s">
        <v>17</v>
      </c>
      <c r="E103" s="122" t="s">
        <v>143</v>
      </c>
      <c r="F103" s="122" t="s">
        <v>144</v>
      </c>
      <c r="G103" s="125">
        <v>1</v>
      </c>
      <c r="H103" s="125"/>
      <c r="I103" s="125">
        <v>2</v>
      </c>
      <c r="J103" s="125"/>
      <c r="K103" s="125">
        <v>6</v>
      </c>
      <c r="L103" s="125">
        <v>4</v>
      </c>
      <c r="M103" s="125"/>
      <c r="N103" s="125">
        <v>4</v>
      </c>
      <c r="O103" s="67">
        <f>SUM(Таблица23[[#This Row],[I Этап]:[VIII Этап]])</f>
        <v>17</v>
      </c>
      <c r="P103" s="125"/>
    </row>
    <row r="104" spans="1:16" x14ac:dyDescent="0.25">
      <c r="A104" s="125">
        <v>12</v>
      </c>
      <c r="B104" s="125">
        <v>47</v>
      </c>
      <c r="C104" s="122" t="s">
        <v>153</v>
      </c>
      <c r="D104" s="122" t="s">
        <v>17</v>
      </c>
      <c r="E104" s="122" t="s">
        <v>154</v>
      </c>
      <c r="F104" s="122" t="s">
        <v>155</v>
      </c>
      <c r="G104" s="125">
        <v>8</v>
      </c>
      <c r="H104" s="125"/>
      <c r="I104" s="125">
        <v>4</v>
      </c>
      <c r="J104" s="125"/>
      <c r="K104" s="125"/>
      <c r="L104" s="125"/>
      <c r="M104" s="125"/>
      <c r="N104" s="125"/>
      <c r="O104" s="67">
        <f>SUM(Таблица23[[#This Row],[I Этап]:[VIII Этап]])</f>
        <v>12</v>
      </c>
      <c r="P104" s="125"/>
    </row>
    <row r="105" spans="1:16" x14ac:dyDescent="0.25">
      <c r="A105" s="125">
        <v>13</v>
      </c>
      <c r="B105" s="125" t="s">
        <v>873</v>
      </c>
      <c r="C105" s="122" t="s">
        <v>330</v>
      </c>
      <c r="D105" s="122" t="s">
        <v>17</v>
      </c>
      <c r="E105" s="122" t="s">
        <v>224</v>
      </c>
      <c r="F105" s="122" t="s">
        <v>331</v>
      </c>
      <c r="G105" s="125">
        <v>2</v>
      </c>
      <c r="H105" s="125">
        <v>6</v>
      </c>
      <c r="I105" s="125"/>
      <c r="J105" s="125">
        <v>2</v>
      </c>
      <c r="K105" s="125"/>
      <c r="L105" s="125"/>
      <c r="M105" s="125"/>
      <c r="N105" s="125"/>
      <c r="O105" s="67">
        <f>SUM(Таблица23[[#This Row],[I Этап]:[VIII Этап]])</f>
        <v>10</v>
      </c>
      <c r="P105" s="125"/>
    </row>
    <row r="106" spans="1:16" x14ac:dyDescent="0.25">
      <c r="A106" s="125">
        <v>14</v>
      </c>
      <c r="B106" s="125" t="s">
        <v>2203</v>
      </c>
      <c r="C106" s="122" t="s">
        <v>1885</v>
      </c>
      <c r="D106" s="122" t="s">
        <v>17</v>
      </c>
      <c r="E106" s="122" t="s">
        <v>1886</v>
      </c>
      <c r="F106" s="122" t="s">
        <v>301</v>
      </c>
      <c r="G106" s="125"/>
      <c r="H106" s="125"/>
      <c r="I106" s="125"/>
      <c r="J106" s="125"/>
      <c r="K106" s="125">
        <v>8</v>
      </c>
      <c r="L106" s="125"/>
      <c r="M106" s="125"/>
      <c r="N106" s="125"/>
      <c r="O106" s="137">
        <f>SUM(Таблица23[[#This Row],[I Этап]:[VIII Этап]])</f>
        <v>8</v>
      </c>
      <c r="P106" s="125"/>
    </row>
    <row r="107" spans="1:16" x14ac:dyDescent="0.25">
      <c r="A107" s="125">
        <v>15</v>
      </c>
      <c r="B107" s="125">
        <v>58</v>
      </c>
      <c r="C107" s="122" t="s">
        <v>168</v>
      </c>
      <c r="D107" s="122" t="s">
        <v>17</v>
      </c>
      <c r="E107" s="122" t="s">
        <v>169</v>
      </c>
      <c r="F107" s="122" t="s">
        <v>43</v>
      </c>
      <c r="G107" s="125">
        <v>6</v>
      </c>
      <c r="H107" s="125"/>
      <c r="I107" s="125"/>
      <c r="J107" s="125"/>
      <c r="K107" s="125"/>
      <c r="L107" s="125"/>
      <c r="M107" s="125"/>
      <c r="N107" s="125"/>
      <c r="O107" s="67">
        <f>SUM(Таблица23[[#This Row],[I Этап]:[VIII Этап]])</f>
        <v>6</v>
      </c>
      <c r="P107" s="125"/>
    </row>
    <row r="108" spans="1:16" x14ac:dyDescent="0.25">
      <c r="A108" s="125">
        <v>16</v>
      </c>
      <c r="B108" s="125" t="s">
        <v>2583</v>
      </c>
      <c r="C108" s="122" t="s">
        <v>2297</v>
      </c>
      <c r="D108" s="122" t="s">
        <v>2293</v>
      </c>
      <c r="E108" s="122" t="s">
        <v>2292</v>
      </c>
      <c r="F108" s="122" t="s">
        <v>2294</v>
      </c>
      <c r="G108" s="125"/>
      <c r="H108" s="125"/>
      <c r="I108" s="125"/>
      <c r="J108" s="125"/>
      <c r="K108" s="125"/>
      <c r="L108" s="125">
        <v>6</v>
      </c>
      <c r="M108" s="125"/>
      <c r="N108" s="125"/>
      <c r="O108" s="137">
        <f>SUM(Таблица23[[#This Row],[I Этап]:[VIII Этап]])</f>
        <v>6</v>
      </c>
      <c r="P108" s="125"/>
    </row>
    <row r="109" spans="1:16" x14ac:dyDescent="0.25">
      <c r="A109" s="125">
        <v>17</v>
      </c>
      <c r="B109" s="125">
        <v>78</v>
      </c>
      <c r="C109" s="122" t="s">
        <v>45</v>
      </c>
      <c r="D109" s="122" t="s">
        <v>17</v>
      </c>
      <c r="E109" s="122" t="s">
        <v>46</v>
      </c>
      <c r="F109" s="122" t="s">
        <v>64</v>
      </c>
      <c r="G109" s="125">
        <v>4</v>
      </c>
      <c r="H109" s="125"/>
      <c r="I109" s="125"/>
      <c r="J109" s="125"/>
      <c r="K109" s="125"/>
      <c r="L109" s="125"/>
      <c r="M109" s="125"/>
      <c r="N109" s="125"/>
      <c r="O109" s="67">
        <f>SUM(Таблица23[[#This Row],[I Этап]:[VIII Этап]])</f>
        <v>4</v>
      </c>
      <c r="P109" s="125"/>
    </row>
    <row r="110" spans="1:16" x14ac:dyDescent="0.25">
      <c r="A110" s="125">
        <v>18</v>
      </c>
      <c r="B110" s="125" t="s">
        <v>879</v>
      </c>
      <c r="C110" s="122" t="s">
        <v>254</v>
      </c>
      <c r="D110" s="122" t="s">
        <v>17</v>
      </c>
      <c r="E110" s="122" t="s">
        <v>255</v>
      </c>
      <c r="F110" s="122" t="s">
        <v>7</v>
      </c>
      <c r="G110" s="125"/>
      <c r="H110" s="125">
        <v>4</v>
      </c>
      <c r="I110" s="125"/>
      <c r="J110" s="125"/>
      <c r="K110" s="125"/>
      <c r="L110" s="125"/>
      <c r="M110" s="125"/>
      <c r="N110" s="125"/>
      <c r="O110" s="67">
        <f>SUM(Таблица23[[#This Row],[I Этап]:[VIII Этап]])</f>
        <v>4</v>
      </c>
      <c r="P110" s="125"/>
    </row>
    <row r="111" spans="1:16" x14ac:dyDescent="0.25">
      <c r="A111" s="125">
        <v>19</v>
      </c>
      <c r="B111" s="184" t="s">
        <v>891</v>
      </c>
      <c r="C111" s="185" t="s">
        <v>381</v>
      </c>
      <c r="D111" s="185" t="s">
        <v>17</v>
      </c>
      <c r="E111" s="185" t="s">
        <v>382</v>
      </c>
      <c r="F111" s="185" t="s">
        <v>383</v>
      </c>
      <c r="G111" s="133"/>
      <c r="H111" s="133"/>
      <c r="I111" s="133">
        <v>1</v>
      </c>
      <c r="J111" s="133"/>
      <c r="K111" s="133"/>
      <c r="L111" s="133"/>
      <c r="M111" s="133"/>
      <c r="N111" s="133"/>
      <c r="O111" s="136">
        <f>SUM(Таблица23[[#This Row],[I Этап]:[VIII Этап]])</f>
        <v>1</v>
      </c>
      <c r="P111" s="133"/>
    </row>
    <row r="112" spans="1:16" x14ac:dyDescent="0.25">
      <c r="A112" s="125">
        <v>20</v>
      </c>
      <c r="B112" s="125" t="s">
        <v>1774</v>
      </c>
      <c r="C112" s="122" t="s">
        <v>1517</v>
      </c>
      <c r="D112" s="122" t="s">
        <v>17</v>
      </c>
      <c r="E112" s="122" t="s">
        <v>382</v>
      </c>
      <c r="F112" s="122" t="s">
        <v>1518</v>
      </c>
      <c r="G112" s="125"/>
      <c r="H112" s="125"/>
      <c r="I112" s="125"/>
      <c r="J112" s="125">
        <v>1</v>
      </c>
      <c r="K112" s="125"/>
      <c r="L112" s="125"/>
      <c r="M112" s="125"/>
      <c r="N112" s="125"/>
      <c r="O112" s="137">
        <f>SUM(Таблица23[[#This Row],[I Этап]:[VIII Этап]])</f>
        <v>1</v>
      </c>
      <c r="P112" s="125"/>
    </row>
    <row r="113" spans="1:18" x14ac:dyDescent="0.25">
      <c r="A113" s="207" t="s">
        <v>363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</row>
    <row r="114" spans="1:18" x14ac:dyDescent="0.25">
      <c r="A114" s="128" t="s">
        <v>340</v>
      </c>
      <c r="B114" s="128" t="s">
        <v>341</v>
      </c>
      <c r="C114" s="129" t="s">
        <v>0</v>
      </c>
      <c r="D114" s="129" t="s">
        <v>1</v>
      </c>
      <c r="E114" s="129" t="s">
        <v>342</v>
      </c>
      <c r="F114" s="129" t="s">
        <v>3</v>
      </c>
      <c r="G114" s="128" t="s">
        <v>1060</v>
      </c>
      <c r="H114" s="128" t="s">
        <v>1061</v>
      </c>
      <c r="I114" s="128" t="s">
        <v>1062</v>
      </c>
      <c r="J114" s="128" t="s">
        <v>1063</v>
      </c>
      <c r="K114" s="128" t="s">
        <v>1064</v>
      </c>
      <c r="L114" s="128" t="s">
        <v>1065</v>
      </c>
      <c r="M114" s="128" t="s">
        <v>1066</v>
      </c>
      <c r="N114" s="128" t="s">
        <v>1067</v>
      </c>
      <c r="O114" s="128" t="s">
        <v>347</v>
      </c>
      <c r="P114" s="128" t="s">
        <v>1068</v>
      </c>
    </row>
    <row r="115" spans="1:18" x14ac:dyDescent="0.25">
      <c r="A115" s="125">
        <v>1</v>
      </c>
      <c r="B115" s="125" t="s">
        <v>907</v>
      </c>
      <c r="C115" s="122" t="s">
        <v>311</v>
      </c>
      <c r="D115" s="122" t="s">
        <v>17</v>
      </c>
      <c r="E115" s="122" t="s">
        <v>312</v>
      </c>
      <c r="F115" s="122" t="s">
        <v>11</v>
      </c>
      <c r="G115" s="125">
        <v>18</v>
      </c>
      <c r="H115" s="125">
        <v>25</v>
      </c>
      <c r="I115" s="125">
        <v>25</v>
      </c>
      <c r="J115" s="125">
        <v>25</v>
      </c>
      <c r="K115" s="125">
        <v>25</v>
      </c>
      <c r="L115" s="125">
        <v>25</v>
      </c>
      <c r="M115" s="125">
        <v>25</v>
      </c>
      <c r="N115" s="125"/>
      <c r="O115" s="67">
        <f>SUM(Таблица24[[#This Row],[I Этап]:[VIII Этап]])</f>
        <v>168</v>
      </c>
      <c r="P115" s="125"/>
    </row>
    <row r="116" spans="1:18" x14ac:dyDescent="0.25">
      <c r="A116" s="125">
        <v>2</v>
      </c>
      <c r="B116" s="125" t="s">
        <v>915</v>
      </c>
      <c r="C116" s="122" t="s">
        <v>215</v>
      </c>
      <c r="D116" s="122" t="s">
        <v>17</v>
      </c>
      <c r="E116" s="122" t="s">
        <v>216</v>
      </c>
      <c r="F116" s="122" t="s">
        <v>155</v>
      </c>
      <c r="G116" s="125">
        <v>25</v>
      </c>
      <c r="H116" s="125">
        <v>15</v>
      </c>
      <c r="I116" s="125">
        <v>15</v>
      </c>
      <c r="J116" s="125">
        <v>18</v>
      </c>
      <c r="K116" s="125">
        <v>18</v>
      </c>
      <c r="L116" s="125">
        <v>18</v>
      </c>
      <c r="M116" s="125">
        <v>18</v>
      </c>
      <c r="N116" s="125">
        <v>25</v>
      </c>
      <c r="O116" s="67">
        <f>SUM(Таблица24[[#This Row],[I Этап]:[VIII Этап]])</f>
        <v>152</v>
      </c>
      <c r="P116" s="125"/>
    </row>
    <row r="117" spans="1:18" x14ac:dyDescent="0.25">
      <c r="A117" s="125">
        <v>3</v>
      </c>
      <c r="B117" s="125" t="s">
        <v>910</v>
      </c>
      <c r="C117" s="122" t="s">
        <v>277</v>
      </c>
      <c r="D117" s="122" t="s">
        <v>17</v>
      </c>
      <c r="E117" s="122" t="s">
        <v>278</v>
      </c>
      <c r="F117" s="122" t="s">
        <v>11</v>
      </c>
      <c r="G117" s="125">
        <v>15</v>
      </c>
      <c r="H117" s="125">
        <v>18</v>
      </c>
      <c r="I117" s="125">
        <v>18</v>
      </c>
      <c r="J117" s="125"/>
      <c r="K117" s="125">
        <v>15</v>
      </c>
      <c r="L117" s="125"/>
      <c r="M117" s="125"/>
      <c r="N117" s="125"/>
      <c r="O117" s="67">
        <f>SUM(Таблица24[[#This Row],[I Этап]:[VIII Этап]])</f>
        <v>66</v>
      </c>
      <c r="P117" s="125"/>
    </row>
    <row r="118" spans="1:18" x14ac:dyDescent="0.25">
      <c r="A118" s="125">
        <v>4</v>
      </c>
      <c r="B118" s="125" t="s">
        <v>924</v>
      </c>
      <c r="C118" s="122" t="s">
        <v>160</v>
      </c>
      <c r="D118" s="122" t="s">
        <v>87</v>
      </c>
      <c r="E118" s="122" t="s">
        <v>161</v>
      </c>
      <c r="F118" s="122" t="s">
        <v>155</v>
      </c>
      <c r="G118" s="125">
        <v>12</v>
      </c>
      <c r="H118" s="125">
        <v>10</v>
      </c>
      <c r="I118" s="125">
        <v>10</v>
      </c>
      <c r="J118" s="125">
        <v>12</v>
      </c>
      <c r="K118" s="125"/>
      <c r="L118" s="125">
        <v>15</v>
      </c>
      <c r="M118" s="125"/>
      <c r="N118" s="125"/>
      <c r="O118" s="67">
        <f>SUM(Таблица24[[#This Row],[I Этап]:[VIII Этап]])</f>
        <v>59</v>
      </c>
      <c r="P118" s="125"/>
    </row>
    <row r="119" spans="1:18" x14ac:dyDescent="0.25">
      <c r="A119" s="125">
        <v>5</v>
      </c>
      <c r="B119" s="125" t="s">
        <v>927</v>
      </c>
      <c r="C119" s="122" t="s">
        <v>41</v>
      </c>
      <c r="D119" s="122" t="s">
        <v>87</v>
      </c>
      <c r="E119" s="122" t="s">
        <v>42</v>
      </c>
      <c r="F119" s="122" t="s">
        <v>43</v>
      </c>
      <c r="G119" s="125">
        <v>10</v>
      </c>
      <c r="H119" s="125">
        <v>8</v>
      </c>
      <c r="I119" s="125">
        <v>12</v>
      </c>
      <c r="J119" s="125"/>
      <c r="K119" s="125"/>
      <c r="L119" s="125"/>
      <c r="M119" s="125"/>
      <c r="N119" s="125"/>
      <c r="O119" s="67">
        <f>SUM(Таблица24[[#This Row],[I Этап]:[VIII Этап]])</f>
        <v>30</v>
      </c>
      <c r="P119" s="125"/>
    </row>
    <row r="120" spans="1:18" x14ac:dyDescent="0.25">
      <c r="A120" s="125">
        <v>6</v>
      </c>
      <c r="B120" s="125" t="s">
        <v>919</v>
      </c>
      <c r="C120" s="122" t="s">
        <v>76</v>
      </c>
      <c r="D120" s="122" t="s">
        <v>17</v>
      </c>
      <c r="E120" s="122" t="s">
        <v>77</v>
      </c>
      <c r="F120" s="122" t="s">
        <v>275</v>
      </c>
      <c r="G120" s="125"/>
      <c r="H120" s="125">
        <v>12</v>
      </c>
      <c r="I120" s="125"/>
      <c r="J120" s="125"/>
      <c r="K120" s="125">
        <v>12</v>
      </c>
      <c r="L120" s="125"/>
      <c r="M120" s="125"/>
      <c r="N120" s="125"/>
      <c r="O120" s="67">
        <f>SUM(Таблица24[[#This Row],[I Этап]:[VIII Этап]])</f>
        <v>24</v>
      </c>
      <c r="P120" s="125"/>
    </row>
    <row r="121" spans="1:18" x14ac:dyDescent="0.25">
      <c r="A121" s="125">
        <v>7</v>
      </c>
      <c r="B121" s="125" t="s">
        <v>1789</v>
      </c>
      <c r="C121" s="122" t="s">
        <v>1504</v>
      </c>
      <c r="D121" s="122" t="s">
        <v>17</v>
      </c>
      <c r="E121" s="122" t="s">
        <v>399</v>
      </c>
      <c r="F121" s="122" t="s">
        <v>11</v>
      </c>
      <c r="G121" s="125"/>
      <c r="H121" s="125"/>
      <c r="I121" s="125"/>
      <c r="J121" s="125">
        <v>15</v>
      </c>
      <c r="K121" s="125"/>
      <c r="L121" s="125"/>
      <c r="M121" s="125"/>
      <c r="N121" s="125"/>
      <c r="O121" s="137">
        <f>SUM(Таблица24[[#This Row],[I Этап]:[VIII Этап]])</f>
        <v>15</v>
      </c>
      <c r="P121" s="125"/>
    </row>
    <row r="122" spans="1:18" x14ac:dyDescent="0.25">
      <c r="A122" s="125">
        <v>8</v>
      </c>
      <c r="B122" s="125">
        <v>666</v>
      </c>
      <c r="C122" s="122" t="s">
        <v>184</v>
      </c>
      <c r="D122" s="122" t="s">
        <v>17</v>
      </c>
      <c r="E122" s="122" t="s">
        <v>185</v>
      </c>
      <c r="F122" s="122" t="s">
        <v>129</v>
      </c>
      <c r="G122" s="125">
        <v>8</v>
      </c>
      <c r="H122" s="125"/>
      <c r="I122" s="125"/>
      <c r="J122" s="125"/>
      <c r="K122" s="125"/>
      <c r="L122" s="125"/>
      <c r="M122" s="125"/>
      <c r="N122" s="125"/>
      <c r="O122" s="67">
        <f>SUM(Таблица24[[#This Row],[I Этап]:[VIII Этап]])</f>
        <v>8</v>
      </c>
      <c r="P122" s="125"/>
    </row>
    <row r="123" spans="1:18" x14ac:dyDescent="0.25">
      <c r="A123" s="125">
        <v>9</v>
      </c>
      <c r="B123" s="133" t="s">
        <v>1439</v>
      </c>
      <c r="C123" s="134" t="s">
        <v>1106</v>
      </c>
      <c r="D123" s="134" t="s">
        <v>17</v>
      </c>
      <c r="E123" s="134" t="s">
        <v>161</v>
      </c>
      <c r="F123" s="134" t="s">
        <v>1107</v>
      </c>
      <c r="G123" s="133"/>
      <c r="H123" s="133"/>
      <c r="I123" s="133">
        <v>8</v>
      </c>
      <c r="J123" s="133"/>
      <c r="K123" s="133"/>
      <c r="L123" s="133"/>
      <c r="M123" s="133"/>
      <c r="N123" s="133"/>
      <c r="O123" s="136">
        <f>SUM(Таблица24[[#This Row],[I Этап]:[VIII Этап]])</f>
        <v>8</v>
      </c>
      <c r="P123" s="133"/>
    </row>
    <row r="124" spans="1:18" x14ac:dyDescent="0.25">
      <c r="A124" s="125">
        <v>10</v>
      </c>
      <c r="B124" s="125" t="s">
        <v>931</v>
      </c>
      <c r="C124" s="122" t="s">
        <v>932</v>
      </c>
      <c r="D124" s="122" t="s">
        <v>17</v>
      </c>
      <c r="E124" s="122" t="s">
        <v>161</v>
      </c>
      <c r="F124" s="122" t="s">
        <v>933</v>
      </c>
      <c r="G124" s="125"/>
      <c r="H124" s="125">
        <v>6</v>
      </c>
      <c r="I124" s="125"/>
      <c r="J124" s="125"/>
      <c r="K124" s="125"/>
      <c r="L124" s="125"/>
      <c r="M124" s="125"/>
      <c r="N124" s="125"/>
      <c r="O124" s="67">
        <f>SUM(Таблица24[[#This Row],[I Этап]:[VIII Этап]])</f>
        <v>6</v>
      </c>
      <c r="P124" s="125"/>
    </row>
    <row r="125" spans="1:18" x14ac:dyDescent="0.25">
      <c r="A125" s="125">
        <v>11</v>
      </c>
      <c r="B125" s="125" t="s">
        <v>939</v>
      </c>
      <c r="C125" s="122" t="s">
        <v>398</v>
      </c>
      <c r="D125" s="122" t="s">
        <v>17</v>
      </c>
      <c r="E125" s="122" t="s">
        <v>399</v>
      </c>
      <c r="F125" s="122" t="s">
        <v>400</v>
      </c>
      <c r="G125" s="125"/>
      <c r="H125" s="125">
        <v>4</v>
      </c>
      <c r="I125" s="125"/>
      <c r="J125" s="125"/>
      <c r="K125" s="125"/>
      <c r="L125" s="125"/>
      <c r="M125" s="125"/>
      <c r="N125" s="125"/>
      <c r="O125" s="67">
        <f>SUM(Таблица24[[#This Row],[I Этап]:[VIII Этап]])</f>
        <v>4</v>
      </c>
      <c r="P125" s="125"/>
    </row>
    <row r="126" spans="1:18" x14ac:dyDescent="0.25">
      <c r="A126" s="207" t="s">
        <v>364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</row>
    <row r="127" spans="1:18" x14ac:dyDescent="0.25">
      <c r="A127" s="128" t="s">
        <v>340</v>
      </c>
      <c r="B127" s="128" t="s">
        <v>341</v>
      </c>
      <c r="C127" s="129" t="s">
        <v>0</v>
      </c>
      <c r="D127" s="129" t="s">
        <v>1</v>
      </c>
      <c r="E127" s="129" t="s">
        <v>342</v>
      </c>
      <c r="F127" s="129" t="s">
        <v>3</v>
      </c>
      <c r="G127" s="128" t="s">
        <v>1060</v>
      </c>
      <c r="H127" s="128" t="s">
        <v>1061</v>
      </c>
      <c r="I127" s="128" t="s">
        <v>1062</v>
      </c>
      <c r="J127" s="128" t="s">
        <v>1063</v>
      </c>
      <c r="K127" s="128" t="s">
        <v>1064</v>
      </c>
      <c r="L127" s="128" t="s">
        <v>1065</v>
      </c>
      <c r="M127" s="128" t="s">
        <v>1066</v>
      </c>
      <c r="N127" s="128" t="s">
        <v>1067</v>
      </c>
      <c r="O127" s="128" t="s">
        <v>347</v>
      </c>
      <c r="P127" s="128" t="s">
        <v>1068</v>
      </c>
    </row>
    <row r="128" spans="1:18" x14ac:dyDescent="0.25">
      <c r="A128" s="125">
        <v>1</v>
      </c>
      <c r="B128" s="125" t="s">
        <v>951</v>
      </c>
      <c r="C128" s="122" t="s">
        <v>130</v>
      </c>
      <c r="D128" s="122" t="s">
        <v>17</v>
      </c>
      <c r="E128" s="122" t="s">
        <v>92</v>
      </c>
      <c r="F128" s="122" t="s">
        <v>36</v>
      </c>
      <c r="G128" s="125">
        <v>18</v>
      </c>
      <c r="H128" s="125">
        <v>18</v>
      </c>
      <c r="I128" s="125">
        <v>18</v>
      </c>
      <c r="J128" s="125">
        <v>25</v>
      </c>
      <c r="K128" s="125">
        <v>15</v>
      </c>
      <c r="L128" s="125">
        <v>25</v>
      </c>
      <c r="M128" s="125">
        <v>10</v>
      </c>
      <c r="N128" s="125">
        <v>18</v>
      </c>
      <c r="O128" s="67">
        <f>SUM(Таблица25[[#This Row],[I Этап]:[VIII Этап]])</f>
        <v>147</v>
      </c>
      <c r="P128" s="125"/>
      <c r="R128" s="166"/>
    </row>
    <row r="129" spans="1:18" x14ac:dyDescent="0.25">
      <c r="A129" s="125">
        <v>2</v>
      </c>
      <c r="B129" s="125" t="s">
        <v>957</v>
      </c>
      <c r="C129" s="122" t="s">
        <v>33</v>
      </c>
      <c r="D129" s="122" t="s">
        <v>17</v>
      </c>
      <c r="E129" s="122" t="s">
        <v>34</v>
      </c>
      <c r="F129" s="122" t="s">
        <v>40</v>
      </c>
      <c r="G129" s="125">
        <v>15</v>
      </c>
      <c r="H129" s="125">
        <v>15</v>
      </c>
      <c r="I129" s="125">
        <v>15</v>
      </c>
      <c r="J129" s="125">
        <v>15</v>
      </c>
      <c r="K129" s="125">
        <v>12</v>
      </c>
      <c r="L129" s="125">
        <v>15</v>
      </c>
      <c r="M129" s="125">
        <v>12</v>
      </c>
      <c r="N129" s="125">
        <v>12</v>
      </c>
      <c r="O129" s="67">
        <f>SUM(Таблица25[[#This Row],[I Этап]:[VIII Этап]])</f>
        <v>111</v>
      </c>
      <c r="P129" s="125"/>
      <c r="R129" s="166"/>
    </row>
    <row r="130" spans="1:18" x14ac:dyDescent="0.25">
      <c r="A130" s="125">
        <v>3</v>
      </c>
      <c r="B130" s="125">
        <v>15</v>
      </c>
      <c r="C130" s="166" t="s">
        <v>85</v>
      </c>
      <c r="D130" s="166" t="s">
        <v>17</v>
      </c>
      <c r="E130" s="166" t="s">
        <v>35</v>
      </c>
      <c r="F130" s="166" t="s">
        <v>36</v>
      </c>
      <c r="G130" s="125">
        <v>8</v>
      </c>
      <c r="H130" s="125"/>
      <c r="I130" s="125">
        <v>25</v>
      </c>
      <c r="J130" s="125"/>
      <c r="K130" s="125">
        <v>18</v>
      </c>
      <c r="L130" s="125">
        <v>18</v>
      </c>
      <c r="M130" s="125">
        <v>15</v>
      </c>
      <c r="N130" s="125"/>
      <c r="O130" s="67">
        <f>SUM(Таблица25[[#This Row],[I Этап]:[VIII Этап]])</f>
        <v>84</v>
      </c>
      <c r="P130" s="125"/>
      <c r="R130" s="166"/>
    </row>
    <row r="131" spans="1:18" x14ac:dyDescent="0.25">
      <c r="A131" s="125">
        <v>4</v>
      </c>
      <c r="B131" s="125" t="s">
        <v>969</v>
      </c>
      <c r="C131" s="122" t="s">
        <v>205</v>
      </c>
      <c r="D131" s="122" t="s">
        <v>104</v>
      </c>
      <c r="E131" s="122" t="s">
        <v>34</v>
      </c>
      <c r="F131" s="122" t="s">
        <v>222</v>
      </c>
      <c r="G131" s="125">
        <v>10</v>
      </c>
      <c r="H131" s="125">
        <v>10</v>
      </c>
      <c r="I131" s="125">
        <v>8</v>
      </c>
      <c r="J131" s="125">
        <v>10</v>
      </c>
      <c r="K131" s="125"/>
      <c r="L131" s="125"/>
      <c r="M131" s="125">
        <v>8</v>
      </c>
      <c r="N131" s="125">
        <v>10</v>
      </c>
      <c r="O131" s="67">
        <f>SUM(Таблица25[[#This Row],[I Этап]:[VIII Этап]])</f>
        <v>56</v>
      </c>
      <c r="P131" s="125"/>
      <c r="R131" s="166"/>
    </row>
    <row r="132" spans="1:18" x14ac:dyDescent="0.25">
      <c r="A132" s="125">
        <v>5</v>
      </c>
      <c r="B132" s="125" t="s">
        <v>1008</v>
      </c>
      <c r="C132" s="122" t="s">
        <v>307</v>
      </c>
      <c r="D132" s="122" t="s">
        <v>17</v>
      </c>
      <c r="E132" s="122" t="s">
        <v>35</v>
      </c>
      <c r="F132" s="122" t="s">
        <v>308</v>
      </c>
      <c r="G132" s="125"/>
      <c r="H132" s="125"/>
      <c r="I132" s="125"/>
      <c r="J132" s="125"/>
      <c r="K132" s="125">
        <v>1</v>
      </c>
      <c r="L132" s="125"/>
      <c r="M132" s="125">
        <v>25</v>
      </c>
      <c r="N132" s="125">
        <v>25</v>
      </c>
      <c r="O132" s="137">
        <f>SUM(Таблица25[[#This Row],[I Этап]:[VIII Этап]])</f>
        <v>51</v>
      </c>
      <c r="P132" s="125"/>
      <c r="R132" s="166"/>
    </row>
    <row r="133" spans="1:18" x14ac:dyDescent="0.25">
      <c r="A133" s="125">
        <v>6</v>
      </c>
      <c r="B133" s="125">
        <v>141</v>
      </c>
      <c r="C133" s="166" t="s">
        <v>298</v>
      </c>
      <c r="D133" s="166" t="s">
        <v>17</v>
      </c>
      <c r="E133" s="166" t="s">
        <v>299</v>
      </c>
      <c r="F133" s="166" t="s">
        <v>36</v>
      </c>
      <c r="G133" s="125">
        <v>25</v>
      </c>
      <c r="H133" s="125"/>
      <c r="I133" s="125">
        <v>12</v>
      </c>
      <c r="J133" s="125"/>
      <c r="K133" s="125">
        <v>10</v>
      </c>
      <c r="L133" s="125"/>
      <c r="M133" s="125"/>
      <c r="N133" s="125"/>
      <c r="O133" s="67">
        <f>SUM(Таблица25[[#This Row],[I Этап]:[VIII Этап]])</f>
        <v>47</v>
      </c>
      <c r="P133" s="125"/>
      <c r="R133" s="166"/>
    </row>
    <row r="134" spans="1:18" x14ac:dyDescent="0.25">
      <c r="A134" s="125">
        <v>7</v>
      </c>
      <c r="B134" s="125" t="s">
        <v>963</v>
      </c>
      <c r="C134" s="122" t="s">
        <v>373</v>
      </c>
      <c r="D134" s="122" t="s">
        <v>17</v>
      </c>
      <c r="E134" s="122" t="s">
        <v>49</v>
      </c>
      <c r="F134" s="127" t="s">
        <v>1059</v>
      </c>
      <c r="G134" s="125"/>
      <c r="H134" s="125">
        <v>12</v>
      </c>
      <c r="I134" s="125">
        <v>10</v>
      </c>
      <c r="J134" s="125"/>
      <c r="K134" s="125">
        <v>25</v>
      </c>
      <c r="L134" s="125"/>
      <c r="M134" s="125"/>
      <c r="N134" s="125"/>
      <c r="O134" s="67">
        <f>SUM(Таблица25[[#This Row],[I Этап]:[VIII Этап]])</f>
        <v>47</v>
      </c>
      <c r="P134" s="125"/>
      <c r="R134" s="166"/>
    </row>
    <row r="135" spans="1:18" collapsed="1" x14ac:dyDescent="0.25">
      <c r="A135" s="125">
        <v>8</v>
      </c>
      <c r="B135" s="125" t="s">
        <v>945</v>
      </c>
      <c r="C135" s="122" t="s">
        <v>238</v>
      </c>
      <c r="D135" s="122" t="s">
        <v>17</v>
      </c>
      <c r="E135" s="122" t="s">
        <v>236</v>
      </c>
      <c r="F135" s="122" t="s">
        <v>237</v>
      </c>
      <c r="G135" s="125">
        <v>1</v>
      </c>
      <c r="H135" s="125">
        <v>25</v>
      </c>
      <c r="I135" s="125"/>
      <c r="J135" s="125">
        <v>18</v>
      </c>
      <c r="K135" s="125"/>
      <c r="L135" s="125"/>
      <c r="M135" s="125"/>
      <c r="N135" s="125"/>
      <c r="O135" s="67">
        <f>SUM(Таблица25[[#This Row],[I Этап]:[VIII Этап]])</f>
        <v>44</v>
      </c>
      <c r="P135" s="125"/>
      <c r="R135" s="166"/>
    </row>
    <row r="136" spans="1:18" x14ac:dyDescent="0.25">
      <c r="A136" s="125">
        <v>9</v>
      </c>
      <c r="B136" s="125">
        <v>2</v>
      </c>
      <c r="C136" s="166" t="s">
        <v>214</v>
      </c>
      <c r="D136" s="166" t="s">
        <v>17</v>
      </c>
      <c r="E136" s="166" t="s">
        <v>35</v>
      </c>
      <c r="F136" s="166" t="s">
        <v>40</v>
      </c>
      <c r="G136" s="125">
        <v>12</v>
      </c>
      <c r="H136" s="125"/>
      <c r="I136" s="125">
        <v>4</v>
      </c>
      <c r="J136" s="125">
        <v>4</v>
      </c>
      <c r="K136" s="125">
        <v>8</v>
      </c>
      <c r="L136" s="125"/>
      <c r="M136" s="125"/>
      <c r="N136" s="125"/>
      <c r="O136" s="67">
        <f>SUM(Таблица25[[#This Row],[I Этап]:[VIII Этап]])</f>
        <v>28</v>
      </c>
      <c r="P136" s="125"/>
      <c r="R136" s="166"/>
    </row>
    <row r="137" spans="1:18" x14ac:dyDescent="0.25">
      <c r="A137" s="125">
        <v>10</v>
      </c>
      <c r="B137" s="125" t="s">
        <v>974</v>
      </c>
      <c r="C137" s="122" t="s">
        <v>290</v>
      </c>
      <c r="D137" s="122" t="s">
        <v>17</v>
      </c>
      <c r="E137" s="122" t="s">
        <v>171</v>
      </c>
      <c r="F137" s="122" t="s">
        <v>291</v>
      </c>
      <c r="G137" s="125">
        <v>6</v>
      </c>
      <c r="H137" s="125">
        <v>8</v>
      </c>
      <c r="I137" s="125">
        <v>6</v>
      </c>
      <c r="J137" s="125">
        <v>8</v>
      </c>
      <c r="K137" s="125"/>
      <c r="L137" s="125"/>
      <c r="M137" s="125"/>
      <c r="N137" s="125"/>
      <c r="O137" s="67">
        <f>SUM(Таблица25[[#This Row],[I Этап]:[VIII Этап]])</f>
        <v>28</v>
      </c>
      <c r="P137" s="125"/>
      <c r="R137" s="166"/>
    </row>
    <row r="138" spans="1:18" x14ac:dyDescent="0.25">
      <c r="A138" s="125">
        <v>11</v>
      </c>
      <c r="B138" s="125" t="s">
        <v>1003</v>
      </c>
      <c r="C138" s="122" t="s">
        <v>280</v>
      </c>
      <c r="D138" s="122" t="s">
        <v>17</v>
      </c>
      <c r="E138" s="122" t="s">
        <v>35</v>
      </c>
      <c r="F138" s="122" t="s">
        <v>308</v>
      </c>
      <c r="G138" s="125"/>
      <c r="H138" s="125"/>
      <c r="I138" s="125"/>
      <c r="J138" s="125"/>
      <c r="K138" s="125"/>
      <c r="L138" s="125"/>
      <c r="M138" s="125">
        <v>18</v>
      </c>
      <c r="N138" s="125">
        <v>8</v>
      </c>
      <c r="O138" s="137">
        <f>SUM(Таблица25[[#This Row],[I Этап]:[VIII Этап]])</f>
        <v>26</v>
      </c>
      <c r="P138" s="125"/>
    </row>
    <row r="139" spans="1:18" x14ac:dyDescent="0.25">
      <c r="A139" s="125">
        <v>12</v>
      </c>
      <c r="B139" s="51" t="s">
        <v>1019</v>
      </c>
      <c r="C139" s="52" t="s">
        <v>8</v>
      </c>
      <c r="D139" s="52" t="s">
        <v>17</v>
      </c>
      <c r="E139" s="52" t="s">
        <v>44</v>
      </c>
      <c r="F139" s="52" t="s">
        <v>1888</v>
      </c>
      <c r="G139" s="133"/>
      <c r="H139" s="133"/>
      <c r="I139" s="133">
        <v>2</v>
      </c>
      <c r="J139" s="133"/>
      <c r="K139" s="133">
        <v>4</v>
      </c>
      <c r="L139" s="133">
        <v>10</v>
      </c>
      <c r="M139" s="133">
        <v>4</v>
      </c>
      <c r="N139" s="133">
        <v>6</v>
      </c>
      <c r="O139" s="136">
        <f>SUM(Таблица25[[#This Row],[I Этап]:[VIII Этап]])</f>
        <v>26</v>
      </c>
      <c r="P139" s="133"/>
    </row>
    <row r="140" spans="1:18" x14ac:dyDescent="0.25">
      <c r="A140" s="125">
        <v>13</v>
      </c>
      <c r="B140" s="51" t="s">
        <v>1495</v>
      </c>
      <c r="C140" s="52" t="s">
        <v>1097</v>
      </c>
      <c r="D140" s="52" t="s">
        <v>17</v>
      </c>
      <c r="E140" s="52" t="s">
        <v>141</v>
      </c>
      <c r="F140" s="52" t="s">
        <v>40</v>
      </c>
      <c r="G140" s="133"/>
      <c r="H140" s="133"/>
      <c r="I140" s="133">
        <v>1</v>
      </c>
      <c r="J140" s="133">
        <v>1</v>
      </c>
      <c r="K140" s="133"/>
      <c r="L140" s="133">
        <v>12</v>
      </c>
      <c r="M140" s="133">
        <v>6</v>
      </c>
      <c r="N140" s="133"/>
      <c r="O140" s="136">
        <f>SUM(Таблица25[[#This Row],[I Этап]:[VIII Этап]])</f>
        <v>20</v>
      </c>
      <c r="P140" s="133"/>
    </row>
    <row r="141" spans="1:18" x14ac:dyDescent="0.25">
      <c r="A141" s="125">
        <v>14</v>
      </c>
      <c r="B141" s="125" t="s">
        <v>1025</v>
      </c>
      <c r="C141" s="122" t="s">
        <v>292</v>
      </c>
      <c r="D141" s="122" t="s">
        <v>17</v>
      </c>
      <c r="E141" s="122" t="s">
        <v>35</v>
      </c>
      <c r="F141" s="122" t="s">
        <v>308</v>
      </c>
      <c r="G141" s="125"/>
      <c r="H141" s="125"/>
      <c r="I141" s="125"/>
      <c r="J141" s="125"/>
      <c r="K141" s="125">
        <v>2</v>
      </c>
      <c r="L141" s="125"/>
      <c r="M141" s="125"/>
      <c r="N141" s="125">
        <v>15</v>
      </c>
      <c r="O141" s="137">
        <f>SUM(Таблица25[[#This Row],[I Этап]:[VIII Этап]])</f>
        <v>17</v>
      </c>
      <c r="P141" s="125"/>
    </row>
    <row r="142" spans="1:18" x14ac:dyDescent="0.25">
      <c r="A142" s="125">
        <v>15</v>
      </c>
      <c r="B142" s="125">
        <v>115</v>
      </c>
      <c r="C142" s="166" t="s">
        <v>248</v>
      </c>
      <c r="D142" s="166" t="s">
        <v>17</v>
      </c>
      <c r="E142" s="166" t="s">
        <v>236</v>
      </c>
      <c r="F142" s="166" t="s">
        <v>237</v>
      </c>
      <c r="G142" s="125">
        <v>2</v>
      </c>
      <c r="H142" s="125"/>
      <c r="I142" s="125"/>
      <c r="J142" s="125">
        <v>12</v>
      </c>
      <c r="K142" s="125"/>
      <c r="L142" s="125"/>
      <c r="M142" s="125"/>
      <c r="N142" s="125"/>
      <c r="O142" s="67">
        <f>SUM(Таблица25[[#This Row],[I Этап]:[VIII Этап]])</f>
        <v>14</v>
      </c>
      <c r="P142" s="125"/>
    </row>
    <row r="143" spans="1:18" x14ac:dyDescent="0.25">
      <c r="A143" s="125">
        <v>16</v>
      </c>
      <c r="B143" s="125" t="s">
        <v>992</v>
      </c>
      <c r="C143" s="122" t="s">
        <v>365</v>
      </c>
      <c r="D143" s="122" t="s">
        <v>17</v>
      </c>
      <c r="E143" s="122" t="s">
        <v>94</v>
      </c>
      <c r="F143" s="122" t="s">
        <v>30</v>
      </c>
      <c r="G143" s="125">
        <v>4</v>
      </c>
      <c r="H143" s="125">
        <v>2</v>
      </c>
      <c r="I143" s="125"/>
      <c r="J143" s="125">
        <v>6</v>
      </c>
      <c r="K143" s="125"/>
      <c r="L143" s="125"/>
      <c r="M143" s="125"/>
      <c r="N143" s="125"/>
      <c r="O143" s="67">
        <f>SUM(Таблица25[[#This Row],[I Этап]:[VIII Этап]])</f>
        <v>12</v>
      </c>
      <c r="P143" s="125"/>
    </row>
    <row r="144" spans="1:18" x14ac:dyDescent="0.25">
      <c r="A144" s="125">
        <v>17</v>
      </c>
      <c r="B144" s="125" t="s">
        <v>1040</v>
      </c>
      <c r="C144" s="122" t="s">
        <v>419</v>
      </c>
      <c r="D144" s="122" t="s">
        <v>17</v>
      </c>
      <c r="E144" s="122" t="s">
        <v>285</v>
      </c>
      <c r="F144" s="122" t="s">
        <v>222</v>
      </c>
      <c r="G144" s="125"/>
      <c r="H144" s="125"/>
      <c r="I144" s="125"/>
      <c r="J144" s="125"/>
      <c r="K144" s="125"/>
      <c r="L144" s="125">
        <v>8</v>
      </c>
      <c r="M144" s="125"/>
      <c r="N144" s="125"/>
      <c r="O144" s="137">
        <f>SUM(Таблица25[[#This Row],[I Этап]:[VIII Этап]])</f>
        <v>8</v>
      </c>
      <c r="P144" s="125"/>
    </row>
    <row r="145" spans="1:16" x14ac:dyDescent="0.25">
      <c r="A145" s="125">
        <v>18</v>
      </c>
      <c r="B145" s="125" t="s">
        <v>1484</v>
      </c>
      <c r="C145" s="122" t="s">
        <v>1098</v>
      </c>
      <c r="D145" s="122" t="s">
        <v>17</v>
      </c>
      <c r="E145" s="122" t="s">
        <v>141</v>
      </c>
      <c r="F145" s="122" t="s">
        <v>40</v>
      </c>
      <c r="G145" s="125"/>
      <c r="H145" s="125"/>
      <c r="I145" s="125"/>
      <c r="J145" s="125"/>
      <c r="K145" s="125"/>
      <c r="L145" s="125">
        <v>6</v>
      </c>
      <c r="M145" s="125">
        <v>2</v>
      </c>
      <c r="N145" s="125"/>
      <c r="O145" s="137">
        <f>SUM(Таблица25[[#This Row],[I Этап]:[VIII Этап]])</f>
        <v>8</v>
      </c>
      <c r="P145" s="125"/>
    </row>
    <row r="146" spans="1:16" x14ac:dyDescent="0.25">
      <c r="A146" s="125">
        <v>19</v>
      </c>
      <c r="B146" s="125" t="s">
        <v>980</v>
      </c>
      <c r="C146" s="122" t="s">
        <v>372</v>
      </c>
      <c r="D146" s="122" t="s">
        <v>20</v>
      </c>
      <c r="E146" s="122" t="s">
        <v>35</v>
      </c>
      <c r="F146" s="122" t="s">
        <v>303</v>
      </c>
      <c r="G146" s="125"/>
      <c r="H146" s="125">
        <v>6</v>
      </c>
      <c r="I146" s="125"/>
      <c r="J146" s="125"/>
      <c r="K146" s="125"/>
      <c r="L146" s="125"/>
      <c r="M146" s="125"/>
      <c r="N146" s="125"/>
      <c r="O146" s="67">
        <f>SUM(Таблица25[[#This Row],[I Этап]:[VIII Этап]])</f>
        <v>6</v>
      </c>
      <c r="P146" s="125"/>
    </row>
    <row r="147" spans="1:16" x14ac:dyDescent="0.25">
      <c r="A147" s="125">
        <v>20</v>
      </c>
      <c r="B147" s="125" t="s">
        <v>2251</v>
      </c>
      <c r="C147" s="122" t="s">
        <v>73</v>
      </c>
      <c r="D147" s="122" t="s">
        <v>17</v>
      </c>
      <c r="E147" s="122" t="s">
        <v>74</v>
      </c>
      <c r="F147" s="122" t="s">
        <v>75</v>
      </c>
      <c r="G147" s="125"/>
      <c r="H147" s="125"/>
      <c r="I147" s="125"/>
      <c r="J147" s="125"/>
      <c r="K147" s="125">
        <v>6</v>
      </c>
      <c r="L147" s="125"/>
      <c r="M147" s="125"/>
      <c r="N147" s="125"/>
      <c r="O147" s="137">
        <f>SUM(Таблица25[[#This Row],[I Этап]:[VIII Этап]])</f>
        <v>6</v>
      </c>
      <c r="P147" s="125"/>
    </row>
    <row r="148" spans="1:16" x14ac:dyDescent="0.25">
      <c r="A148" s="125">
        <v>21</v>
      </c>
      <c r="B148" s="125" t="s">
        <v>986</v>
      </c>
      <c r="C148" s="122" t="s">
        <v>359</v>
      </c>
      <c r="D148" s="122" t="s">
        <v>17</v>
      </c>
      <c r="E148" s="122" t="s">
        <v>94</v>
      </c>
      <c r="F148" s="122" t="s">
        <v>30</v>
      </c>
      <c r="G148" s="125"/>
      <c r="H148" s="125">
        <v>4</v>
      </c>
      <c r="I148" s="125"/>
      <c r="J148" s="125"/>
      <c r="K148" s="125"/>
      <c r="L148" s="125"/>
      <c r="M148" s="125"/>
      <c r="N148" s="125"/>
      <c r="O148" s="67">
        <f>SUM(Таблица25[[#This Row],[I Этап]:[VIII Этап]])</f>
        <v>4</v>
      </c>
      <c r="P148" s="125"/>
    </row>
    <row r="149" spans="1:16" x14ac:dyDescent="0.25">
      <c r="A149" s="125">
        <v>22</v>
      </c>
      <c r="B149" s="125" t="s">
        <v>1828</v>
      </c>
      <c r="C149" s="122" t="s">
        <v>262</v>
      </c>
      <c r="D149" s="122" t="s">
        <v>17</v>
      </c>
      <c r="E149" s="122" t="s">
        <v>141</v>
      </c>
      <c r="F149" s="122" t="s">
        <v>40</v>
      </c>
      <c r="G149" s="125"/>
      <c r="H149" s="125"/>
      <c r="I149" s="125"/>
      <c r="J149" s="125">
        <v>2</v>
      </c>
      <c r="K149" s="125"/>
      <c r="L149" s="125"/>
      <c r="M149" s="125"/>
      <c r="N149" s="125"/>
      <c r="O149" s="137">
        <f>SUM(Таблица25[[#This Row],[I Этап]:[VIII Этап]])</f>
        <v>2</v>
      </c>
      <c r="P149" s="125"/>
    </row>
    <row r="150" spans="1:16" x14ac:dyDescent="0.25">
      <c r="A150" s="125">
        <v>23</v>
      </c>
      <c r="B150" s="125" t="s">
        <v>997</v>
      </c>
      <c r="C150" s="122" t="s">
        <v>265</v>
      </c>
      <c r="D150" s="122" t="s">
        <v>17</v>
      </c>
      <c r="E150" s="122" t="s">
        <v>269</v>
      </c>
      <c r="F150" s="122" t="s">
        <v>303</v>
      </c>
      <c r="G150" s="125"/>
      <c r="H150" s="125">
        <v>1</v>
      </c>
      <c r="I150" s="125"/>
      <c r="J150" s="125"/>
      <c r="K150" s="125"/>
      <c r="L150" s="125"/>
      <c r="M150" s="125"/>
      <c r="N150" s="125"/>
      <c r="O150" s="67">
        <f>SUM(Таблица25[[#This Row],[I Этап]:[VIII Этап]])</f>
        <v>1</v>
      </c>
      <c r="P150" s="125"/>
    </row>
  </sheetData>
  <mergeCells count="8">
    <mergeCell ref="A91:P91"/>
    <mergeCell ref="A113:P113"/>
    <mergeCell ref="A126:P126"/>
    <mergeCell ref="A1:P1"/>
    <mergeCell ref="A2:P2"/>
    <mergeCell ref="A25:P25"/>
    <mergeCell ref="A47:P47"/>
    <mergeCell ref="A68:P68"/>
  </mergeCell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sqref="A1:M1"/>
    </sheetView>
  </sheetViews>
  <sheetFormatPr defaultRowHeight="15" x14ac:dyDescent="0.25"/>
  <cols>
    <col min="1" max="2" width="9.140625" style="121"/>
    <col min="3" max="3" width="24.28515625" style="121" customWidth="1"/>
    <col min="4" max="4" width="18.5703125" style="121" customWidth="1"/>
    <col min="5" max="5" width="30" style="121" customWidth="1"/>
    <col min="6" max="6" width="31.42578125" style="121" customWidth="1"/>
    <col min="7" max="10" width="9.85546875" style="121" customWidth="1"/>
    <col min="11" max="11" width="9.42578125" style="121" customWidth="1"/>
    <col min="12" max="16384" width="9.140625" style="121"/>
  </cols>
  <sheetData>
    <row r="1" spans="1:13" ht="15.75" x14ac:dyDescent="0.25">
      <c r="A1" s="214" t="s">
        <v>2822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213" t="s">
        <v>339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x14ac:dyDescent="0.25">
      <c r="A3" s="47" t="s">
        <v>340</v>
      </c>
      <c r="B3" s="47" t="s">
        <v>341</v>
      </c>
      <c r="C3" s="48" t="s">
        <v>0</v>
      </c>
      <c r="D3" s="48" t="s">
        <v>1</v>
      </c>
      <c r="E3" s="48" t="s">
        <v>342</v>
      </c>
      <c r="F3" s="48" t="s">
        <v>3</v>
      </c>
      <c r="G3" s="49" t="s">
        <v>343</v>
      </c>
      <c r="H3" s="49" t="s">
        <v>344</v>
      </c>
      <c r="I3" s="49" t="s">
        <v>345</v>
      </c>
      <c r="J3" s="49" t="s">
        <v>425</v>
      </c>
      <c r="K3" s="50" t="s">
        <v>346</v>
      </c>
      <c r="L3" s="49" t="s">
        <v>347</v>
      </c>
      <c r="M3" s="49" t="s">
        <v>366</v>
      </c>
    </row>
    <row r="4" spans="1:13" x14ac:dyDescent="0.25">
      <c r="A4" s="51">
        <v>1</v>
      </c>
      <c r="B4" s="51" t="s">
        <v>536</v>
      </c>
      <c r="C4" s="52" t="s">
        <v>241</v>
      </c>
      <c r="D4" s="52" t="s">
        <v>17</v>
      </c>
      <c r="E4" s="52" t="s">
        <v>110</v>
      </c>
      <c r="F4" s="52" t="s">
        <v>2309</v>
      </c>
      <c r="G4" s="51" t="s">
        <v>2630</v>
      </c>
      <c r="H4" s="51" t="s">
        <v>2631</v>
      </c>
      <c r="I4" s="51" t="s">
        <v>2632</v>
      </c>
      <c r="J4" s="51" t="s">
        <v>2633</v>
      </c>
      <c r="K4" s="53" t="s">
        <v>490</v>
      </c>
      <c r="L4" s="54" t="s">
        <v>2634</v>
      </c>
      <c r="M4" s="76">
        <v>25</v>
      </c>
    </row>
    <row r="5" spans="1:13" x14ac:dyDescent="0.25">
      <c r="A5" s="51">
        <v>2</v>
      </c>
      <c r="B5" s="51" t="s">
        <v>444</v>
      </c>
      <c r="C5" s="52" t="s">
        <v>267</v>
      </c>
      <c r="D5" s="52" t="s">
        <v>17</v>
      </c>
      <c r="E5" s="52" t="s">
        <v>236</v>
      </c>
      <c r="F5" s="52" t="s">
        <v>15</v>
      </c>
      <c r="G5" s="55" t="s">
        <v>2635</v>
      </c>
      <c r="H5" s="55" t="s">
        <v>2636</v>
      </c>
      <c r="I5" s="55" t="s">
        <v>1657</v>
      </c>
      <c r="J5" s="55" t="s">
        <v>2637</v>
      </c>
      <c r="K5" s="53" t="s">
        <v>490</v>
      </c>
      <c r="L5" s="54" t="s">
        <v>2638</v>
      </c>
      <c r="M5" s="76">
        <v>18</v>
      </c>
    </row>
    <row r="6" spans="1:13" x14ac:dyDescent="0.25">
      <c r="A6" s="51">
        <v>3</v>
      </c>
      <c r="B6" s="51" t="s">
        <v>426</v>
      </c>
      <c r="C6" s="52" t="s">
        <v>28</v>
      </c>
      <c r="D6" s="52" t="s">
        <v>17</v>
      </c>
      <c r="E6" s="52" t="s">
        <v>405</v>
      </c>
      <c r="F6" s="52" t="s">
        <v>29</v>
      </c>
      <c r="G6" s="51" t="s">
        <v>2639</v>
      </c>
      <c r="H6" s="51" t="s">
        <v>2640</v>
      </c>
      <c r="I6" s="51" t="s">
        <v>1268</v>
      </c>
      <c r="J6" s="51" t="s">
        <v>1636</v>
      </c>
      <c r="K6" s="53" t="s">
        <v>497</v>
      </c>
      <c r="L6" s="54" t="s">
        <v>2641</v>
      </c>
      <c r="M6" s="76">
        <v>15</v>
      </c>
    </row>
    <row r="7" spans="1:13" x14ac:dyDescent="0.25">
      <c r="A7" s="51">
        <v>4</v>
      </c>
      <c r="B7" s="51" t="s">
        <v>438</v>
      </c>
      <c r="C7" s="52" t="s">
        <v>190</v>
      </c>
      <c r="D7" s="52" t="s">
        <v>17</v>
      </c>
      <c r="E7" s="52" t="s">
        <v>395</v>
      </c>
      <c r="F7" s="52" t="s">
        <v>15</v>
      </c>
      <c r="G7" s="55" t="s">
        <v>1526</v>
      </c>
      <c r="H7" s="55" t="s">
        <v>1671</v>
      </c>
      <c r="I7" s="55" t="s">
        <v>2642</v>
      </c>
      <c r="J7" s="55" t="s">
        <v>2643</v>
      </c>
      <c r="K7" s="53" t="s">
        <v>427</v>
      </c>
      <c r="L7" s="54" t="s">
        <v>2644</v>
      </c>
      <c r="M7" s="76">
        <v>12</v>
      </c>
    </row>
    <row r="8" spans="1:13" x14ac:dyDescent="0.25">
      <c r="A8" s="51">
        <v>5</v>
      </c>
      <c r="B8" s="51" t="s">
        <v>517</v>
      </c>
      <c r="C8" s="52" t="s">
        <v>348</v>
      </c>
      <c r="D8" s="52" t="s">
        <v>17</v>
      </c>
      <c r="E8" s="52" t="s">
        <v>110</v>
      </c>
      <c r="F8" s="52" t="s">
        <v>2309</v>
      </c>
      <c r="G8" s="51" t="s">
        <v>1648</v>
      </c>
      <c r="H8" s="51" t="s">
        <v>1737</v>
      </c>
      <c r="I8" s="51" t="s">
        <v>2252</v>
      </c>
      <c r="J8" s="51" t="s">
        <v>1573</v>
      </c>
      <c r="K8" s="53" t="s">
        <v>427</v>
      </c>
      <c r="L8" s="54" t="s">
        <v>1654</v>
      </c>
      <c r="M8" s="76">
        <v>10</v>
      </c>
    </row>
    <row r="9" spans="1:13" x14ac:dyDescent="0.25">
      <c r="A9" s="51">
        <v>6</v>
      </c>
      <c r="B9" s="51" t="s">
        <v>450</v>
      </c>
      <c r="C9" s="52" t="s">
        <v>213</v>
      </c>
      <c r="D9" s="52" t="s">
        <v>17</v>
      </c>
      <c r="E9" s="52" t="s">
        <v>110</v>
      </c>
      <c r="F9" s="52" t="s">
        <v>39</v>
      </c>
      <c r="G9" s="55" t="s">
        <v>1731</v>
      </c>
      <c r="H9" s="55" t="s">
        <v>1361</v>
      </c>
      <c r="I9" s="55" t="s">
        <v>1714</v>
      </c>
      <c r="J9" s="55" t="s">
        <v>1660</v>
      </c>
      <c r="K9" s="53" t="s">
        <v>490</v>
      </c>
      <c r="L9" s="54" t="s">
        <v>2645</v>
      </c>
      <c r="M9" s="76">
        <v>8</v>
      </c>
    </row>
    <row r="10" spans="1:13" x14ac:dyDescent="0.25">
      <c r="A10" s="51">
        <v>7</v>
      </c>
      <c r="B10" s="51" t="s">
        <v>433</v>
      </c>
      <c r="C10" s="52" t="s">
        <v>271</v>
      </c>
      <c r="D10" s="52" t="s">
        <v>17</v>
      </c>
      <c r="E10" s="52" t="s">
        <v>272</v>
      </c>
      <c r="F10" s="52" t="s">
        <v>273</v>
      </c>
      <c r="G10" s="51" t="s">
        <v>1636</v>
      </c>
      <c r="H10" s="51" t="s">
        <v>1191</v>
      </c>
      <c r="I10" s="51" t="s">
        <v>1611</v>
      </c>
      <c r="J10" s="51" t="s">
        <v>1279</v>
      </c>
      <c r="K10" s="53" t="s">
        <v>490</v>
      </c>
      <c r="L10" s="54" t="s">
        <v>1251</v>
      </c>
      <c r="M10" s="76">
        <v>6</v>
      </c>
    </row>
    <row r="11" spans="1:13" x14ac:dyDescent="0.25">
      <c r="A11" s="51">
        <v>8</v>
      </c>
      <c r="B11" s="51" t="s">
        <v>1160</v>
      </c>
      <c r="C11" s="52" t="s">
        <v>1080</v>
      </c>
      <c r="D11" s="52" t="s">
        <v>17</v>
      </c>
      <c r="E11" s="52" t="s">
        <v>1081</v>
      </c>
      <c r="F11" s="52" t="s">
        <v>1082</v>
      </c>
      <c r="G11" s="55" t="s">
        <v>1403</v>
      </c>
      <c r="H11" s="55" t="s">
        <v>2646</v>
      </c>
      <c r="I11" s="55" t="s">
        <v>442</v>
      </c>
      <c r="J11" s="55" t="s">
        <v>1119</v>
      </c>
      <c r="K11" s="53" t="s">
        <v>427</v>
      </c>
      <c r="L11" s="54" t="s">
        <v>2647</v>
      </c>
      <c r="M11" s="76">
        <v>4</v>
      </c>
    </row>
    <row r="12" spans="1:13" x14ac:dyDescent="0.25">
      <c r="A12" s="51">
        <v>9</v>
      </c>
      <c r="B12" s="51" t="s">
        <v>474</v>
      </c>
      <c r="C12" s="52" t="s">
        <v>1070</v>
      </c>
      <c r="D12" s="52" t="s">
        <v>17</v>
      </c>
      <c r="E12" s="52" t="s">
        <v>240</v>
      </c>
      <c r="F12" s="52" t="s">
        <v>7</v>
      </c>
      <c r="G12" s="51" t="s">
        <v>1591</v>
      </c>
      <c r="H12" s="51" t="s">
        <v>1727</v>
      </c>
      <c r="I12" s="51" t="s">
        <v>2648</v>
      </c>
      <c r="J12" s="51" t="s">
        <v>1149</v>
      </c>
      <c r="K12" s="53" t="s">
        <v>490</v>
      </c>
      <c r="L12" s="54" t="s">
        <v>2649</v>
      </c>
      <c r="M12" s="76">
        <v>2</v>
      </c>
    </row>
    <row r="13" spans="1:13" x14ac:dyDescent="0.25">
      <c r="A13" s="51">
        <v>10</v>
      </c>
      <c r="B13" s="51" t="s">
        <v>2350</v>
      </c>
      <c r="C13" s="52" t="s">
        <v>2299</v>
      </c>
      <c r="D13" s="52" t="s">
        <v>17</v>
      </c>
      <c r="E13" s="52" t="s">
        <v>89</v>
      </c>
      <c r="F13" s="52" t="s">
        <v>1508</v>
      </c>
      <c r="G13" s="51" t="s">
        <v>855</v>
      </c>
      <c r="H13" s="51" t="s">
        <v>1287</v>
      </c>
      <c r="I13" s="51" t="s">
        <v>1680</v>
      </c>
      <c r="J13" s="51" t="s">
        <v>1429</v>
      </c>
      <c r="K13" s="53" t="s">
        <v>427</v>
      </c>
      <c r="L13" s="54" t="s">
        <v>2650</v>
      </c>
      <c r="M13" s="76">
        <v>1</v>
      </c>
    </row>
    <row r="14" spans="1:13" x14ac:dyDescent="0.25">
      <c r="A14" s="51">
        <v>11</v>
      </c>
      <c r="B14" s="51" t="s">
        <v>2336</v>
      </c>
      <c r="C14" s="52" t="s">
        <v>2307</v>
      </c>
      <c r="D14" s="52" t="s">
        <v>17</v>
      </c>
      <c r="E14" s="52" t="s">
        <v>240</v>
      </c>
      <c r="F14" s="52" t="s">
        <v>2298</v>
      </c>
      <c r="G14" s="51" t="s">
        <v>2651</v>
      </c>
      <c r="H14" s="51" t="s">
        <v>554</v>
      </c>
      <c r="I14" s="51" t="s">
        <v>2652</v>
      </c>
      <c r="J14" s="123" t="s">
        <v>633</v>
      </c>
      <c r="K14" s="123" t="s">
        <v>490</v>
      </c>
      <c r="L14" s="54" t="s">
        <v>2653</v>
      </c>
    </row>
    <row r="15" spans="1:13" x14ac:dyDescent="0.25">
      <c r="A15" s="51">
        <v>12</v>
      </c>
      <c r="B15" s="51" t="s">
        <v>2654</v>
      </c>
      <c r="C15" s="52" t="s">
        <v>28</v>
      </c>
      <c r="D15" s="52" t="s">
        <v>17</v>
      </c>
      <c r="E15" s="52" t="s">
        <v>2622</v>
      </c>
      <c r="F15" s="52" t="s">
        <v>15</v>
      </c>
      <c r="G15" s="55" t="s">
        <v>1567</v>
      </c>
      <c r="H15" s="53" t="s">
        <v>851</v>
      </c>
      <c r="I15" s="53" t="s">
        <v>633</v>
      </c>
      <c r="J15" s="53" t="s">
        <v>633</v>
      </c>
      <c r="K15" s="53" t="s">
        <v>427</v>
      </c>
      <c r="L15" s="54" t="s">
        <v>2655</v>
      </c>
    </row>
    <row r="16" spans="1:13" x14ac:dyDescent="0.25">
      <c r="A16" s="51">
        <v>13</v>
      </c>
      <c r="B16" s="51" t="s">
        <v>2656</v>
      </c>
      <c r="C16" s="52" t="s">
        <v>2624</v>
      </c>
      <c r="D16" s="52" t="s">
        <v>17</v>
      </c>
      <c r="E16" s="52" t="s">
        <v>2625</v>
      </c>
      <c r="F16" s="52" t="s">
        <v>294</v>
      </c>
      <c r="G16" s="51" t="s">
        <v>742</v>
      </c>
      <c r="H16" s="51" t="s">
        <v>2657</v>
      </c>
      <c r="I16" s="51" t="s">
        <v>874</v>
      </c>
      <c r="J16" s="51" t="s">
        <v>2658</v>
      </c>
      <c r="K16" s="53" t="s">
        <v>490</v>
      </c>
      <c r="L16" s="54" t="s">
        <v>2659</v>
      </c>
    </row>
    <row r="17" spans="1:13" x14ac:dyDescent="0.25">
      <c r="A17" s="51">
        <v>14</v>
      </c>
      <c r="B17" s="51" t="s">
        <v>2360</v>
      </c>
      <c r="C17" s="52" t="s">
        <v>2300</v>
      </c>
      <c r="D17" s="52" t="s">
        <v>17</v>
      </c>
      <c r="E17" s="52" t="s">
        <v>2301</v>
      </c>
      <c r="F17" s="52" t="s">
        <v>21</v>
      </c>
      <c r="G17" s="55" t="s">
        <v>703</v>
      </c>
      <c r="H17" s="55" t="s">
        <v>2500</v>
      </c>
      <c r="I17" s="55" t="s">
        <v>500</v>
      </c>
      <c r="J17" s="55" t="s">
        <v>833</v>
      </c>
      <c r="K17" s="53" t="s">
        <v>2660</v>
      </c>
      <c r="L17" s="54" t="s">
        <v>2661</v>
      </c>
    </row>
    <row r="18" spans="1:13" x14ac:dyDescent="0.25">
      <c r="A18" s="213" t="s">
        <v>350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1:13" x14ac:dyDescent="0.25">
      <c r="A19" s="47" t="s">
        <v>340</v>
      </c>
      <c r="B19" s="47" t="s">
        <v>341</v>
      </c>
      <c r="C19" s="48" t="s">
        <v>0</v>
      </c>
      <c r="D19" s="48" t="s">
        <v>1</v>
      </c>
      <c r="E19" s="48" t="s">
        <v>342</v>
      </c>
      <c r="F19" s="48" t="s">
        <v>3</v>
      </c>
      <c r="G19" s="49" t="s">
        <v>343</v>
      </c>
      <c r="H19" s="49" t="s">
        <v>344</v>
      </c>
      <c r="I19" s="49" t="s">
        <v>345</v>
      </c>
      <c r="J19" s="49" t="s">
        <v>425</v>
      </c>
      <c r="K19" s="50" t="s">
        <v>346</v>
      </c>
      <c r="L19" s="49" t="s">
        <v>347</v>
      </c>
      <c r="M19" s="49" t="s">
        <v>366</v>
      </c>
    </row>
    <row r="20" spans="1:13" x14ac:dyDescent="0.25">
      <c r="A20" s="51">
        <v>1</v>
      </c>
      <c r="B20" s="51" t="s">
        <v>1600</v>
      </c>
      <c r="C20" s="52" t="s">
        <v>1887</v>
      </c>
      <c r="D20" s="52" t="s">
        <v>17</v>
      </c>
      <c r="E20" s="52" t="s">
        <v>227</v>
      </c>
      <c r="F20" s="52" t="s">
        <v>15</v>
      </c>
      <c r="G20" s="51" t="s">
        <v>2662</v>
      </c>
      <c r="H20" s="51" t="s">
        <v>1182</v>
      </c>
      <c r="I20" s="51" t="s">
        <v>1582</v>
      </c>
      <c r="J20" s="51" t="s">
        <v>2663</v>
      </c>
      <c r="K20" s="53" t="s">
        <v>427</v>
      </c>
      <c r="L20" s="54" t="s">
        <v>2664</v>
      </c>
      <c r="M20" s="76">
        <v>25</v>
      </c>
    </row>
    <row r="21" spans="1:13" x14ac:dyDescent="0.25">
      <c r="A21" s="51">
        <v>2</v>
      </c>
      <c r="B21" s="51" t="s">
        <v>594</v>
      </c>
      <c r="C21" s="52" t="s">
        <v>69</v>
      </c>
      <c r="D21" s="52" t="s">
        <v>17</v>
      </c>
      <c r="E21" s="52" t="s">
        <v>70</v>
      </c>
      <c r="F21" s="52" t="s">
        <v>39</v>
      </c>
      <c r="G21" s="55" t="s">
        <v>2665</v>
      </c>
      <c r="H21" s="55" t="s">
        <v>1644</v>
      </c>
      <c r="I21" s="55" t="s">
        <v>1534</v>
      </c>
      <c r="J21" s="55" t="s">
        <v>1573</v>
      </c>
      <c r="K21" s="53" t="s">
        <v>427</v>
      </c>
      <c r="L21" s="54" t="s">
        <v>2666</v>
      </c>
      <c r="M21" s="76">
        <v>18</v>
      </c>
    </row>
    <row r="22" spans="1:13" x14ac:dyDescent="0.25">
      <c r="A22" s="51">
        <v>3</v>
      </c>
      <c r="B22" s="51" t="s">
        <v>547</v>
      </c>
      <c r="C22" s="52" t="s">
        <v>121</v>
      </c>
      <c r="D22" s="52" t="s">
        <v>17</v>
      </c>
      <c r="E22" s="52" t="s">
        <v>122</v>
      </c>
      <c r="F22" s="52" t="s">
        <v>39</v>
      </c>
      <c r="G22" s="51" t="s">
        <v>1647</v>
      </c>
      <c r="H22" s="51" t="s">
        <v>2667</v>
      </c>
      <c r="I22" s="51" t="s">
        <v>1649</v>
      </c>
      <c r="J22" s="51" t="s">
        <v>2668</v>
      </c>
      <c r="K22" s="53" t="s">
        <v>740</v>
      </c>
      <c r="L22" s="54" t="s">
        <v>2669</v>
      </c>
      <c r="M22" s="76">
        <v>15</v>
      </c>
    </row>
    <row r="23" spans="1:13" x14ac:dyDescent="0.25">
      <c r="A23" s="51">
        <v>4</v>
      </c>
      <c r="B23" s="51" t="s">
        <v>1995</v>
      </c>
      <c r="C23" s="52" t="s">
        <v>4</v>
      </c>
      <c r="D23" s="52" t="s">
        <v>5</v>
      </c>
      <c r="E23" s="52" t="s">
        <v>18</v>
      </c>
      <c r="F23" s="52" t="s">
        <v>15</v>
      </c>
      <c r="G23" s="55" t="s">
        <v>2670</v>
      </c>
      <c r="H23" s="55" t="s">
        <v>1113</v>
      </c>
      <c r="I23" s="55" t="s">
        <v>2671</v>
      </c>
      <c r="J23" s="55" t="s">
        <v>1730</v>
      </c>
      <c r="K23" s="53" t="s">
        <v>427</v>
      </c>
      <c r="L23" s="54" t="s">
        <v>2672</v>
      </c>
      <c r="M23" s="76">
        <v>12</v>
      </c>
    </row>
    <row r="24" spans="1:13" x14ac:dyDescent="0.25">
      <c r="A24" s="51">
        <v>5</v>
      </c>
      <c r="B24" s="51" t="s">
        <v>553</v>
      </c>
      <c r="C24" s="52" t="s">
        <v>50</v>
      </c>
      <c r="D24" s="52" t="s">
        <v>17</v>
      </c>
      <c r="E24" s="52" t="s">
        <v>51</v>
      </c>
      <c r="F24" s="52" t="s">
        <v>39</v>
      </c>
      <c r="G24" s="51" t="s">
        <v>2673</v>
      </c>
      <c r="H24" s="51" t="s">
        <v>1410</v>
      </c>
      <c r="I24" s="51" t="s">
        <v>1358</v>
      </c>
      <c r="J24" s="51" t="s">
        <v>2674</v>
      </c>
      <c r="K24" s="53" t="s">
        <v>490</v>
      </c>
      <c r="L24" s="54" t="s">
        <v>2675</v>
      </c>
      <c r="M24" s="76">
        <v>10</v>
      </c>
    </row>
    <row r="25" spans="1:13" x14ac:dyDescent="0.25">
      <c r="A25" s="51">
        <v>6</v>
      </c>
      <c r="B25" s="51" t="s">
        <v>558</v>
      </c>
      <c r="C25" s="52" t="s">
        <v>228</v>
      </c>
      <c r="D25" s="52" t="s">
        <v>17</v>
      </c>
      <c r="E25" s="52" t="s">
        <v>229</v>
      </c>
      <c r="F25" s="52" t="s">
        <v>29</v>
      </c>
      <c r="G25" s="55" t="s">
        <v>1730</v>
      </c>
      <c r="H25" s="55" t="s">
        <v>1596</v>
      </c>
      <c r="I25" s="55" t="s">
        <v>2258</v>
      </c>
      <c r="J25" s="55" t="s">
        <v>1671</v>
      </c>
      <c r="K25" s="53" t="s">
        <v>490</v>
      </c>
      <c r="L25" s="54" t="s">
        <v>2676</v>
      </c>
      <c r="M25" s="76">
        <v>8</v>
      </c>
    </row>
    <row r="26" spans="1:13" x14ac:dyDescent="0.25">
      <c r="A26" s="51">
        <v>7</v>
      </c>
      <c r="B26" s="51" t="s">
        <v>573</v>
      </c>
      <c r="C26" s="52" t="s">
        <v>242</v>
      </c>
      <c r="D26" s="52" t="s">
        <v>17</v>
      </c>
      <c r="E26" s="52" t="s">
        <v>243</v>
      </c>
      <c r="F26" s="52" t="s">
        <v>39</v>
      </c>
      <c r="G26" s="51" t="s">
        <v>1257</v>
      </c>
      <c r="H26" s="51" t="s">
        <v>1578</v>
      </c>
      <c r="I26" s="51" t="s">
        <v>2677</v>
      </c>
      <c r="J26" s="51" t="s">
        <v>2678</v>
      </c>
      <c r="K26" s="53" t="s">
        <v>1951</v>
      </c>
      <c r="L26" s="54" t="s">
        <v>2679</v>
      </c>
      <c r="M26" s="76">
        <v>6</v>
      </c>
    </row>
    <row r="27" spans="1:13" x14ac:dyDescent="0.25">
      <c r="A27" s="51">
        <v>8</v>
      </c>
      <c r="B27" s="51" t="s">
        <v>564</v>
      </c>
      <c r="C27" s="52" t="s">
        <v>59</v>
      </c>
      <c r="D27" s="52" t="s">
        <v>17</v>
      </c>
      <c r="E27" s="52" t="s">
        <v>60</v>
      </c>
      <c r="F27" s="52" t="s">
        <v>15</v>
      </c>
      <c r="G27" s="55" t="s">
        <v>2275</v>
      </c>
      <c r="H27" s="55" t="s">
        <v>1737</v>
      </c>
      <c r="I27" s="55" t="s">
        <v>2651</v>
      </c>
      <c r="J27" s="55" t="s">
        <v>2680</v>
      </c>
      <c r="K27" s="53" t="s">
        <v>1158</v>
      </c>
      <c r="L27" s="54" t="s">
        <v>2681</v>
      </c>
      <c r="M27" s="76">
        <v>4</v>
      </c>
    </row>
    <row r="28" spans="1:13" x14ac:dyDescent="0.25">
      <c r="A28" s="51">
        <v>9</v>
      </c>
      <c r="B28" s="51" t="s">
        <v>577</v>
      </c>
      <c r="C28" s="52" t="s">
        <v>62</v>
      </c>
      <c r="D28" s="52" t="s">
        <v>17</v>
      </c>
      <c r="E28" s="52" t="s">
        <v>24</v>
      </c>
      <c r="F28" s="52" t="s">
        <v>63</v>
      </c>
      <c r="G28" s="51" t="s">
        <v>1597</v>
      </c>
      <c r="H28" s="51" t="s">
        <v>1667</v>
      </c>
      <c r="I28" s="51" t="s">
        <v>1396</v>
      </c>
      <c r="J28" s="51" t="s">
        <v>1606</v>
      </c>
      <c r="K28" s="53" t="s">
        <v>490</v>
      </c>
      <c r="L28" s="54" t="s">
        <v>2682</v>
      </c>
      <c r="M28" s="76">
        <v>2</v>
      </c>
    </row>
    <row r="29" spans="1:13" x14ac:dyDescent="0.25">
      <c r="A29" s="51">
        <v>10</v>
      </c>
      <c r="B29" s="51" t="s">
        <v>583</v>
      </c>
      <c r="C29" s="52" t="s">
        <v>326</v>
      </c>
      <c r="D29" s="52" t="s">
        <v>327</v>
      </c>
      <c r="E29" s="52" t="s">
        <v>328</v>
      </c>
      <c r="F29" s="52" t="s">
        <v>329</v>
      </c>
      <c r="G29" s="55" t="s">
        <v>1271</v>
      </c>
      <c r="H29" s="55" t="s">
        <v>2683</v>
      </c>
      <c r="I29" s="55" t="s">
        <v>1577</v>
      </c>
      <c r="J29" s="55" t="s">
        <v>2684</v>
      </c>
      <c r="K29" s="53" t="s">
        <v>490</v>
      </c>
      <c r="L29" s="54" t="s">
        <v>2685</v>
      </c>
      <c r="M29" s="76">
        <v>1</v>
      </c>
    </row>
    <row r="30" spans="1:13" x14ac:dyDescent="0.25">
      <c r="A30" s="51">
        <v>11</v>
      </c>
      <c r="B30" s="51" t="s">
        <v>568</v>
      </c>
      <c r="C30" s="52" t="s">
        <v>53</v>
      </c>
      <c r="D30" s="52" t="s">
        <v>17</v>
      </c>
      <c r="E30" s="52" t="s">
        <v>52</v>
      </c>
      <c r="F30" s="52" t="s">
        <v>15</v>
      </c>
      <c r="G30" s="51" t="s">
        <v>1529</v>
      </c>
      <c r="H30" s="51" t="s">
        <v>648</v>
      </c>
      <c r="I30" s="51" t="s">
        <v>2261</v>
      </c>
      <c r="J30" s="51" t="s">
        <v>1401</v>
      </c>
      <c r="K30" s="53" t="s">
        <v>427</v>
      </c>
      <c r="L30" s="54" t="s">
        <v>2686</v>
      </c>
      <c r="M30" s="56"/>
    </row>
    <row r="31" spans="1:13" x14ac:dyDescent="0.25">
      <c r="A31" s="51">
        <v>12</v>
      </c>
      <c r="B31" s="51" t="s">
        <v>1232</v>
      </c>
      <c r="C31" s="52" t="s">
        <v>1102</v>
      </c>
      <c r="D31" s="52" t="s">
        <v>17</v>
      </c>
      <c r="E31" s="52" t="s">
        <v>1103</v>
      </c>
      <c r="F31" s="52" t="s">
        <v>1104</v>
      </c>
      <c r="G31" s="55" t="s">
        <v>1675</v>
      </c>
      <c r="H31" s="55" t="s">
        <v>2687</v>
      </c>
      <c r="I31" s="55" t="s">
        <v>657</v>
      </c>
      <c r="J31" s="55" t="s">
        <v>1404</v>
      </c>
      <c r="K31" s="53" t="s">
        <v>490</v>
      </c>
      <c r="L31" s="54" t="s">
        <v>2688</v>
      </c>
      <c r="M31" s="56"/>
    </row>
    <row r="32" spans="1:13" x14ac:dyDescent="0.25">
      <c r="A32" s="51">
        <v>13</v>
      </c>
      <c r="B32" s="51" t="s">
        <v>598</v>
      </c>
      <c r="C32" s="52" t="s">
        <v>16</v>
      </c>
      <c r="D32" s="52" t="s">
        <v>17</v>
      </c>
      <c r="E32" s="52" t="s">
        <v>18</v>
      </c>
      <c r="F32" s="52" t="s">
        <v>15</v>
      </c>
      <c r="G32" s="51" t="s">
        <v>1543</v>
      </c>
      <c r="H32" s="51" t="s">
        <v>2689</v>
      </c>
      <c r="I32" s="51" t="s">
        <v>1190</v>
      </c>
      <c r="J32" s="51" t="s">
        <v>1295</v>
      </c>
      <c r="K32" s="53" t="s">
        <v>490</v>
      </c>
      <c r="L32" s="54" t="s">
        <v>2690</v>
      </c>
      <c r="M32" s="56"/>
    </row>
    <row r="33" spans="1:13" x14ac:dyDescent="0.25">
      <c r="A33" s="51">
        <v>14</v>
      </c>
      <c r="B33" s="51" t="s">
        <v>1242</v>
      </c>
      <c r="C33" s="52" t="s">
        <v>1094</v>
      </c>
      <c r="D33" s="52" t="s">
        <v>17</v>
      </c>
      <c r="E33" s="52" t="s">
        <v>1095</v>
      </c>
      <c r="F33" s="52" t="s">
        <v>146</v>
      </c>
      <c r="G33" s="55" t="s">
        <v>1180</v>
      </c>
      <c r="H33" s="55" t="s">
        <v>1412</v>
      </c>
      <c r="I33" s="55" t="s">
        <v>1256</v>
      </c>
      <c r="J33" s="55" t="s">
        <v>1769</v>
      </c>
      <c r="K33" s="53" t="s">
        <v>427</v>
      </c>
      <c r="L33" s="54" t="s">
        <v>2691</v>
      </c>
      <c r="M33" s="56"/>
    </row>
    <row r="34" spans="1:13" x14ac:dyDescent="0.25">
      <c r="A34" s="51">
        <v>15</v>
      </c>
      <c r="B34" s="51" t="s">
        <v>1202</v>
      </c>
      <c r="C34" s="52" t="s">
        <v>78</v>
      </c>
      <c r="D34" s="52" t="s">
        <v>79</v>
      </c>
      <c r="E34" s="52" t="s">
        <v>80</v>
      </c>
      <c r="F34" s="52" t="s">
        <v>39</v>
      </c>
      <c r="G34" s="51" t="s">
        <v>1272</v>
      </c>
      <c r="H34" s="51" t="s">
        <v>428</v>
      </c>
      <c r="I34" s="51" t="s">
        <v>1131</v>
      </c>
      <c r="J34" s="51" t="s">
        <v>1117</v>
      </c>
      <c r="K34" s="53" t="s">
        <v>740</v>
      </c>
      <c r="L34" s="54" t="s">
        <v>2692</v>
      </c>
      <c r="M34" s="56"/>
    </row>
    <row r="35" spans="1:13" x14ac:dyDescent="0.25">
      <c r="A35" s="51">
        <v>16</v>
      </c>
      <c r="B35" s="51" t="s">
        <v>620</v>
      </c>
      <c r="C35" s="52" t="s">
        <v>295</v>
      </c>
      <c r="D35" s="52" t="s">
        <v>17</v>
      </c>
      <c r="E35" s="52" t="s">
        <v>296</v>
      </c>
      <c r="F35" s="52" t="s">
        <v>297</v>
      </c>
      <c r="G35" s="55" t="s">
        <v>1044</v>
      </c>
      <c r="H35" s="55" t="s">
        <v>658</v>
      </c>
      <c r="I35" s="55" t="s">
        <v>865</v>
      </c>
      <c r="J35" s="55" t="s">
        <v>1404</v>
      </c>
      <c r="K35" s="53" t="s">
        <v>740</v>
      </c>
      <c r="L35" s="54" t="s">
        <v>1139</v>
      </c>
      <c r="M35" s="56"/>
    </row>
    <row r="36" spans="1:13" x14ac:dyDescent="0.25">
      <c r="A36" s="51">
        <v>17</v>
      </c>
      <c r="B36" s="51" t="s">
        <v>2032</v>
      </c>
      <c r="C36" s="52" t="s">
        <v>1864</v>
      </c>
      <c r="D36" s="52" t="s">
        <v>17</v>
      </c>
      <c r="E36" s="52" t="s">
        <v>1865</v>
      </c>
      <c r="F36" s="52" t="s">
        <v>1082</v>
      </c>
      <c r="G36" s="51" t="s">
        <v>1200</v>
      </c>
      <c r="H36" s="51" t="s">
        <v>1775</v>
      </c>
      <c r="I36" s="51" t="s">
        <v>1124</v>
      </c>
      <c r="J36" s="51" t="s">
        <v>646</v>
      </c>
      <c r="K36" s="53" t="s">
        <v>740</v>
      </c>
      <c r="L36" s="54" t="s">
        <v>2693</v>
      </c>
      <c r="M36" s="56"/>
    </row>
    <row r="37" spans="1:13" x14ac:dyDescent="0.25">
      <c r="A37" s="51">
        <v>18</v>
      </c>
      <c r="B37" s="51" t="s">
        <v>2694</v>
      </c>
      <c r="C37" s="52" t="s">
        <v>2626</v>
      </c>
      <c r="D37" s="52" t="s">
        <v>79</v>
      </c>
      <c r="E37" s="52" t="s">
        <v>1083</v>
      </c>
      <c r="F37" s="52" t="s">
        <v>2627</v>
      </c>
      <c r="G37" s="55" t="s">
        <v>2695</v>
      </c>
      <c r="H37" s="55" t="s">
        <v>2696</v>
      </c>
      <c r="I37" s="55" t="s">
        <v>1365</v>
      </c>
      <c r="J37" s="55" t="s">
        <v>776</v>
      </c>
      <c r="K37" s="53" t="s">
        <v>427</v>
      </c>
      <c r="L37" s="54" t="s">
        <v>2697</v>
      </c>
      <c r="M37" s="56"/>
    </row>
    <row r="38" spans="1:13" x14ac:dyDescent="0.25">
      <c r="A38" s="51">
        <v>19</v>
      </c>
      <c r="B38" s="51" t="s">
        <v>2698</v>
      </c>
      <c r="C38" s="52" t="s">
        <v>2628</v>
      </c>
      <c r="D38" s="52" t="s">
        <v>2629</v>
      </c>
      <c r="E38" s="52" t="s">
        <v>354</v>
      </c>
      <c r="F38" s="52" t="s">
        <v>315</v>
      </c>
      <c r="G38" s="51" t="s">
        <v>596</v>
      </c>
      <c r="H38" s="51" t="s">
        <v>1700</v>
      </c>
      <c r="I38" s="51" t="s">
        <v>1437</v>
      </c>
      <c r="J38" s="51" t="s">
        <v>446</v>
      </c>
      <c r="K38" s="53" t="s">
        <v>427</v>
      </c>
      <c r="L38" s="54" t="s">
        <v>2699</v>
      </c>
      <c r="M38" s="56"/>
    </row>
    <row r="39" spans="1:13" x14ac:dyDescent="0.25">
      <c r="A39" s="51">
        <v>20</v>
      </c>
      <c r="B39" s="51" t="s">
        <v>1627</v>
      </c>
      <c r="C39" s="52" t="s">
        <v>1523</v>
      </c>
      <c r="D39" s="52" t="s">
        <v>17</v>
      </c>
      <c r="E39" s="52" t="s">
        <v>18</v>
      </c>
      <c r="F39" s="52" t="s">
        <v>218</v>
      </c>
      <c r="G39" s="55" t="s">
        <v>1699</v>
      </c>
      <c r="H39" s="55" t="s">
        <v>1146</v>
      </c>
      <c r="I39" s="55" t="s">
        <v>579</v>
      </c>
      <c r="J39" s="55" t="s">
        <v>1168</v>
      </c>
      <c r="K39" s="53" t="s">
        <v>427</v>
      </c>
      <c r="L39" s="54" t="s">
        <v>1227</v>
      </c>
      <c r="M39" s="56"/>
    </row>
    <row r="40" spans="1:13" x14ac:dyDescent="0.25">
      <c r="A40" s="51">
        <v>21</v>
      </c>
      <c r="B40" s="51" t="s">
        <v>2457</v>
      </c>
      <c r="C40" s="52" t="s">
        <v>2288</v>
      </c>
      <c r="D40" s="52" t="s">
        <v>17</v>
      </c>
      <c r="E40" s="52" t="s">
        <v>96</v>
      </c>
      <c r="F40" s="52" t="s">
        <v>208</v>
      </c>
      <c r="G40" s="51" t="s">
        <v>1275</v>
      </c>
      <c r="H40" s="51" t="s">
        <v>1415</v>
      </c>
      <c r="I40" s="51" t="s">
        <v>1214</v>
      </c>
      <c r="J40" s="51" t="s">
        <v>1149</v>
      </c>
      <c r="K40" s="53" t="s">
        <v>2660</v>
      </c>
      <c r="L40" s="54" t="s">
        <v>603</v>
      </c>
      <c r="M40" s="56"/>
    </row>
    <row r="41" spans="1:13" x14ac:dyDescent="0.25">
      <c r="A41" s="51">
        <v>22</v>
      </c>
      <c r="B41" s="51" t="s">
        <v>609</v>
      </c>
      <c r="C41" s="52" t="s">
        <v>134</v>
      </c>
      <c r="D41" s="52" t="s">
        <v>17</v>
      </c>
      <c r="E41" s="52" t="s">
        <v>96</v>
      </c>
      <c r="F41" s="52" t="s">
        <v>135</v>
      </c>
      <c r="G41" s="55" t="s">
        <v>464</v>
      </c>
      <c r="H41" s="55" t="s">
        <v>592</v>
      </c>
      <c r="I41" s="55" t="s">
        <v>1168</v>
      </c>
      <c r="J41" s="55" t="s">
        <v>2700</v>
      </c>
      <c r="K41" s="53" t="s">
        <v>2701</v>
      </c>
      <c r="L41" s="54" t="s">
        <v>2702</v>
      </c>
      <c r="M41" s="56"/>
    </row>
    <row r="42" spans="1:13" x14ac:dyDescent="0.25">
      <c r="A42" s="213" t="s">
        <v>351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1:13" x14ac:dyDescent="0.25">
      <c r="A43" s="47" t="s">
        <v>340</v>
      </c>
      <c r="B43" s="47" t="s">
        <v>341</v>
      </c>
      <c r="C43" s="48" t="s">
        <v>0</v>
      </c>
      <c r="D43" s="48" t="s">
        <v>1</v>
      </c>
      <c r="E43" s="48" t="s">
        <v>342</v>
      </c>
      <c r="F43" s="48" t="s">
        <v>3</v>
      </c>
      <c r="G43" s="49" t="s">
        <v>343</v>
      </c>
      <c r="H43" s="49" t="s">
        <v>344</v>
      </c>
      <c r="I43" s="49" t="s">
        <v>345</v>
      </c>
      <c r="J43" s="49" t="s">
        <v>425</v>
      </c>
      <c r="K43" s="50" t="s">
        <v>346</v>
      </c>
      <c r="L43" s="49" t="s">
        <v>347</v>
      </c>
      <c r="M43" s="49" t="s">
        <v>366</v>
      </c>
    </row>
    <row r="44" spans="1:13" x14ac:dyDescent="0.25">
      <c r="A44" s="51">
        <v>1</v>
      </c>
      <c r="B44" s="51" t="s">
        <v>644</v>
      </c>
      <c r="C44" s="52" t="s">
        <v>4</v>
      </c>
      <c r="D44" s="52" t="s">
        <v>5</v>
      </c>
      <c r="E44" s="52" t="s">
        <v>6</v>
      </c>
      <c r="F44" s="52" t="s">
        <v>11</v>
      </c>
      <c r="G44" s="51" t="s">
        <v>2703</v>
      </c>
      <c r="H44" s="51" t="s">
        <v>2611</v>
      </c>
      <c r="I44" s="51" t="s">
        <v>2704</v>
      </c>
      <c r="J44" s="51" t="s">
        <v>2262</v>
      </c>
      <c r="K44" s="53" t="s">
        <v>490</v>
      </c>
      <c r="L44" s="54" t="s">
        <v>2705</v>
      </c>
      <c r="M44" s="76">
        <v>25</v>
      </c>
    </row>
    <row r="45" spans="1:13" x14ac:dyDescent="0.25">
      <c r="A45" s="51">
        <v>2</v>
      </c>
      <c r="B45" s="51" t="s">
        <v>650</v>
      </c>
      <c r="C45" s="52" t="s">
        <v>108</v>
      </c>
      <c r="D45" s="52" t="s">
        <v>87</v>
      </c>
      <c r="E45" s="52" t="s">
        <v>170</v>
      </c>
      <c r="F45" s="52" t="s">
        <v>106</v>
      </c>
      <c r="G45" s="55" t="s">
        <v>2706</v>
      </c>
      <c r="H45" s="55" t="s">
        <v>2707</v>
      </c>
      <c r="I45" s="55" t="s">
        <v>2708</v>
      </c>
      <c r="J45" s="55" t="s">
        <v>2637</v>
      </c>
      <c r="K45" s="53" t="s">
        <v>427</v>
      </c>
      <c r="L45" s="54" t="s">
        <v>2709</v>
      </c>
      <c r="M45" s="76">
        <v>18</v>
      </c>
    </row>
    <row r="46" spans="1:13" x14ac:dyDescent="0.25">
      <c r="A46" s="51">
        <v>3</v>
      </c>
      <c r="B46" s="51" t="s">
        <v>2082</v>
      </c>
      <c r="C46" s="52" t="s">
        <v>16</v>
      </c>
      <c r="D46" s="52" t="s">
        <v>17</v>
      </c>
      <c r="E46" s="52" t="s">
        <v>6</v>
      </c>
      <c r="F46" s="52" t="s">
        <v>11</v>
      </c>
      <c r="G46" s="51" t="s">
        <v>1252</v>
      </c>
      <c r="H46" s="51" t="s">
        <v>1611</v>
      </c>
      <c r="I46" s="51" t="s">
        <v>2710</v>
      </c>
      <c r="J46" s="51" t="s">
        <v>1647</v>
      </c>
      <c r="K46" s="53" t="s">
        <v>427</v>
      </c>
      <c r="L46" s="54" t="s">
        <v>2711</v>
      </c>
      <c r="M46" s="76">
        <v>15</v>
      </c>
    </row>
    <row r="47" spans="1:13" x14ac:dyDescent="0.25">
      <c r="A47" s="51">
        <v>4</v>
      </c>
      <c r="B47" s="51" t="s">
        <v>1265</v>
      </c>
      <c r="C47" s="52" t="s">
        <v>84</v>
      </c>
      <c r="D47" s="52" t="s">
        <v>17</v>
      </c>
      <c r="E47" s="52" t="s">
        <v>34</v>
      </c>
      <c r="F47" s="52" t="s">
        <v>15</v>
      </c>
      <c r="G47" s="55" t="s">
        <v>2668</v>
      </c>
      <c r="H47" s="55" t="s">
        <v>1249</v>
      </c>
      <c r="I47" s="55" t="s">
        <v>1849</v>
      </c>
      <c r="J47" s="55" t="s">
        <v>1647</v>
      </c>
      <c r="K47" s="53" t="s">
        <v>427</v>
      </c>
      <c r="L47" s="54" t="s">
        <v>2712</v>
      </c>
      <c r="M47" s="76">
        <v>12</v>
      </c>
    </row>
    <row r="48" spans="1:13" x14ac:dyDescent="0.25">
      <c r="A48" s="51">
        <v>5</v>
      </c>
      <c r="B48" s="51" t="s">
        <v>656</v>
      </c>
      <c r="C48" s="52" t="s">
        <v>136</v>
      </c>
      <c r="D48" s="52" t="s">
        <v>17</v>
      </c>
      <c r="E48" s="52" t="s">
        <v>137</v>
      </c>
      <c r="F48" s="52" t="s">
        <v>138</v>
      </c>
      <c r="G48" s="51" t="s">
        <v>2259</v>
      </c>
      <c r="H48" s="51" t="s">
        <v>2674</v>
      </c>
      <c r="I48" s="51" t="s">
        <v>2242</v>
      </c>
      <c r="J48" s="51" t="s">
        <v>2713</v>
      </c>
      <c r="K48" s="53" t="s">
        <v>490</v>
      </c>
      <c r="L48" s="54" t="s">
        <v>2714</v>
      </c>
      <c r="M48" s="76">
        <v>10</v>
      </c>
    </row>
    <row r="49" spans="1:13" x14ac:dyDescent="0.25">
      <c r="A49" s="51">
        <v>6</v>
      </c>
      <c r="B49" s="51" t="s">
        <v>661</v>
      </c>
      <c r="C49" s="52" t="s">
        <v>131</v>
      </c>
      <c r="D49" s="52" t="s">
        <v>17</v>
      </c>
      <c r="E49" s="52" t="s">
        <v>34</v>
      </c>
      <c r="F49" s="52" t="s">
        <v>132</v>
      </c>
      <c r="G49" s="55" t="s">
        <v>2715</v>
      </c>
      <c r="H49" s="55" t="s">
        <v>1572</v>
      </c>
      <c r="I49" s="55" t="s">
        <v>1644</v>
      </c>
      <c r="J49" s="55" t="s">
        <v>2716</v>
      </c>
      <c r="K49" s="53" t="s">
        <v>490</v>
      </c>
      <c r="L49" s="54" t="s">
        <v>2717</v>
      </c>
      <c r="M49" s="76">
        <v>8</v>
      </c>
    </row>
    <row r="50" spans="1:13" x14ac:dyDescent="0.25">
      <c r="A50" s="51">
        <v>7</v>
      </c>
      <c r="B50" s="51" t="s">
        <v>667</v>
      </c>
      <c r="C50" s="52" t="s">
        <v>37</v>
      </c>
      <c r="D50" s="52" t="s">
        <v>17</v>
      </c>
      <c r="E50" s="52" t="s">
        <v>34</v>
      </c>
      <c r="F50" s="52" t="s">
        <v>15</v>
      </c>
      <c r="G50" s="51" t="s">
        <v>1843</v>
      </c>
      <c r="H50" s="51" t="s">
        <v>1790</v>
      </c>
      <c r="I50" s="51" t="s">
        <v>2718</v>
      </c>
      <c r="J50" s="51" t="s">
        <v>2719</v>
      </c>
      <c r="K50" s="53" t="s">
        <v>1491</v>
      </c>
      <c r="L50" s="54" t="s">
        <v>2720</v>
      </c>
      <c r="M50" s="76">
        <v>6</v>
      </c>
    </row>
    <row r="51" spans="1:13" x14ac:dyDescent="0.25">
      <c r="A51" s="51">
        <v>8</v>
      </c>
      <c r="B51" s="51" t="s">
        <v>707</v>
      </c>
      <c r="C51" s="52" t="s">
        <v>125</v>
      </c>
      <c r="D51" s="52" t="s">
        <v>17</v>
      </c>
      <c r="E51" s="52" t="s">
        <v>126</v>
      </c>
      <c r="F51" s="52" t="s">
        <v>15</v>
      </c>
      <c r="G51" s="55" t="s">
        <v>1793</v>
      </c>
      <c r="H51" s="55" t="s">
        <v>1138</v>
      </c>
      <c r="I51" s="55" t="s">
        <v>2721</v>
      </c>
      <c r="J51" s="55" t="s">
        <v>2722</v>
      </c>
      <c r="K51" s="53" t="s">
        <v>427</v>
      </c>
      <c r="L51" s="54" t="s">
        <v>2723</v>
      </c>
      <c r="M51" s="76">
        <v>4</v>
      </c>
    </row>
    <row r="52" spans="1:13" x14ac:dyDescent="0.25">
      <c r="A52" s="51">
        <v>9</v>
      </c>
      <c r="B52" s="51" t="s">
        <v>727</v>
      </c>
      <c r="C52" s="52" t="s">
        <v>322</v>
      </c>
      <c r="D52" s="52" t="s">
        <v>17</v>
      </c>
      <c r="E52" s="52" t="s">
        <v>58</v>
      </c>
      <c r="F52" s="52" t="s">
        <v>323</v>
      </c>
      <c r="G52" s="51" t="s">
        <v>1280</v>
      </c>
      <c r="H52" s="51" t="s">
        <v>1193</v>
      </c>
      <c r="I52" s="51" t="s">
        <v>2724</v>
      </c>
      <c r="J52" s="51" t="s">
        <v>1111</v>
      </c>
      <c r="K52" s="53" t="s">
        <v>427</v>
      </c>
      <c r="L52" s="54" t="s">
        <v>2725</v>
      </c>
      <c r="M52" s="76">
        <v>2</v>
      </c>
    </row>
    <row r="53" spans="1:13" x14ac:dyDescent="0.25">
      <c r="A53" s="51">
        <v>10</v>
      </c>
      <c r="B53" s="51" t="s">
        <v>2495</v>
      </c>
      <c r="C53" s="52" t="s">
        <v>2306</v>
      </c>
      <c r="D53" s="52" t="s">
        <v>388</v>
      </c>
      <c r="E53" s="52" t="s">
        <v>389</v>
      </c>
      <c r="F53" s="52" t="s">
        <v>15</v>
      </c>
      <c r="G53" s="55" t="s">
        <v>1572</v>
      </c>
      <c r="H53" s="55" t="s">
        <v>1300</v>
      </c>
      <c r="I53" s="55" t="s">
        <v>645</v>
      </c>
      <c r="J53" s="55" t="s">
        <v>1667</v>
      </c>
      <c r="K53" s="53" t="s">
        <v>740</v>
      </c>
      <c r="L53" s="54" t="s">
        <v>2726</v>
      </c>
      <c r="M53" s="76">
        <v>1</v>
      </c>
    </row>
    <row r="54" spans="1:13" x14ac:dyDescent="0.25">
      <c r="A54" s="51">
        <v>11</v>
      </c>
      <c r="B54" s="51" t="s">
        <v>2727</v>
      </c>
      <c r="C54" s="52" t="s">
        <v>2304</v>
      </c>
      <c r="D54" s="52" t="s">
        <v>327</v>
      </c>
      <c r="E54" s="52" t="s">
        <v>212</v>
      </c>
      <c r="F54" s="52" t="s">
        <v>294</v>
      </c>
      <c r="G54" s="51" t="s">
        <v>2728</v>
      </c>
      <c r="H54" s="51" t="s">
        <v>1766</v>
      </c>
      <c r="I54" s="51" t="s">
        <v>1531</v>
      </c>
      <c r="J54" s="51" t="s">
        <v>1398</v>
      </c>
      <c r="K54" s="53" t="s">
        <v>534</v>
      </c>
      <c r="L54" s="54" t="s">
        <v>2729</v>
      </c>
      <c r="M54" s="32"/>
    </row>
    <row r="55" spans="1:13" x14ac:dyDescent="0.25">
      <c r="A55" s="51">
        <v>12</v>
      </c>
      <c r="B55" s="51" t="s">
        <v>1327</v>
      </c>
      <c r="C55" s="52" t="s">
        <v>1093</v>
      </c>
      <c r="D55" s="52" t="s">
        <v>17</v>
      </c>
      <c r="E55" s="52" t="s">
        <v>24</v>
      </c>
      <c r="F55" s="52" t="s">
        <v>128</v>
      </c>
      <c r="G55" s="55" t="s">
        <v>688</v>
      </c>
      <c r="H55" s="55" t="s">
        <v>1362</v>
      </c>
      <c r="I55" s="55" t="s">
        <v>1272</v>
      </c>
      <c r="J55" s="55" t="s">
        <v>1561</v>
      </c>
      <c r="K55" s="53" t="s">
        <v>497</v>
      </c>
      <c r="L55" s="54" t="s">
        <v>2730</v>
      </c>
      <c r="M55" s="32"/>
    </row>
    <row r="56" spans="1:13" x14ac:dyDescent="0.25">
      <c r="A56" s="51">
        <v>13</v>
      </c>
      <c r="B56" s="51" t="s">
        <v>2516</v>
      </c>
      <c r="C56" s="52" t="s">
        <v>2302</v>
      </c>
      <c r="D56" s="52" t="s">
        <v>17</v>
      </c>
      <c r="E56" s="52" t="s">
        <v>2303</v>
      </c>
      <c r="F56" s="52" t="s">
        <v>294</v>
      </c>
      <c r="G56" s="51" t="s">
        <v>1132</v>
      </c>
      <c r="H56" s="51" t="s">
        <v>1220</v>
      </c>
      <c r="I56" s="51" t="s">
        <v>1778</v>
      </c>
      <c r="J56" s="51" t="s">
        <v>1353</v>
      </c>
      <c r="K56" s="53" t="s">
        <v>427</v>
      </c>
      <c r="L56" s="54" t="s">
        <v>2731</v>
      </c>
      <c r="M56" s="32"/>
    </row>
    <row r="57" spans="1:13" x14ac:dyDescent="0.25">
      <c r="A57" s="51">
        <v>14</v>
      </c>
      <c r="B57" s="51" t="s">
        <v>687</v>
      </c>
      <c r="C57" s="52" t="s">
        <v>191</v>
      </c>
      <c r="D57" s="52" t="s">
        <v>17</v>
      </c>
      <c r="E57" s="52" t="s">
        <v>24</v>
      </c>
      <c r="F57" s="52" t="s">
        <v>21</v>
      </c>
      <c r="G57" s="55" t="s">
        <v>436</v>
      </c>
      <c r="H57" s="55" t="s">
        <v>1527</v>
      </c>
      <c r="I57" s="55" t="s">
        <v>2683</v>
      </c>
      <c r="J57" s="55" t="s">
        <v>1247</v>
      </c>
      <c r="K57" s="53" t="s">
        <v>534</v>
      </c>
      <c r="L57" s="54" t="s">
        <v>1208</v>
      </c>
      <c r="M57" s="32"/>
    </row>
    <row r="58" spans="1:13" x14ac:dyDescent="0.25">
      <c r="A58" s="51">
        <v>15</v>
      </c>
      <c r="B58" s="51" t="s">
        <v>1690</v>
      </c>
      <c r="C58" s="52" t="s">
        <v>247</v>
      </c>
      <c r="D58" s="52" t="s">
        <v>17</v>
      </c>
      <c r="E58" s="52" t="s">
        <v>236</v>
      </c>
      <c r="F58" s="52" t="s">
        <v>128</v>
      </c>
      <c r="G58" s="51" t="s">
        <v>1609</v>
      </c>
      <c r="H58" s="51" t="s">
        <v>1311</v>
      </c>
      <c r="I58" s="51" t="s">
        <v>1125</v>
      </c>
      <c r="J58" s="51" t="s">
        <v>1408</v>
      </c>
      <c r="K58" s="53" t="s">
        <v>740</v>
      </c>
      <c r="L58" s="54" t="s">
        <v>2732</v>
      </c>
      <c r="M58" s="32"/>
    </row>
    <row r="59" spans="1:13" x14ac:dyDescent="0.25">
      <c r="A59" s="51">
        <v>16</v>
      </c>
      <c r="B59" s="51" t="s">
        <v>2116</v>
      </c>
      <c r="C59" s="52" t="s">
        <v>1867</v>
      </c>
      <c r="D59" s="52" t="s">
        <v>17</v>
      </c>
      <c r="E59" s="52" t="s">
        <v>6</v>
      </c>
      <c r="F59" s="52" t="s">
        <v>21</v>
      </c>
      <c r="G59" s="55" t="s">
        <v>2733</v>
      </c>
      <c r="H59" s="55" t="s">
        <v>2734</v>
      </c>
      <c r="I59" s="55" t="s">
        <v>1184</v>
      </c>
      <c r="J59" s="55" t="s">
        <v>1315</v>
      </c>
      <c r="K59" s="53" t="s">
        <v>427</v>
      </c>
      <c r="L59" s="54" t="s">
        <v>2735</v>
      </c>
      <c r="M59" s="32"/>
    </row>
    <row r="60" spans="1:13" x14ac:dyDescent="0.25">
      <c r="A60" s="51">
        <v>17</v>
      </c>
      <c r="B60" s="51" t="s">
        <v>712</v>
      </c>
      <c r="C60" s="52" t="s">
        <v>245</v>
      </c>
      <c r="D60" s="52" t="s">
        <v>17</v>
      </c>
      <c r="E60" s="52" t="s">
        <v>246</v>
      </c>
      <c r="F60" s="52" t="s">
        <v>200</v>
      </c>
      <c r="G60" s="51" t="s">
        <v>1175</v>
      </c>
      <c r="H60" s="51" t="s">
        <v>2736</v>
      </c>
      <c r="I60" s="51" t="s">
        <v>1207</v>
      </c>
      <c r="J60" s="51" t="s">
        <v>1683</v>
      </c>
      <c r="K60" s="53" t="s">
        <v>2660</v>
      </c>
      <c r="L60" s="54" t="s">
        <v>2737</v>
      </c>
      <c r="M60" s="32"/>
    </row>
    <row r="61" spans="1:13" x14ac:dyDescent="0.25">
      <c r="A61" s="213" t="s">
        <v>358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</row>
    <row r="62" spans="1:13" x14ac:dyDescent="0.25">
      <c r="A62" s="47" t="s">
        <v>340</v>
      </c>
      <c r="B62" s="47" t="s">
        <v>341</v>
      </c>
      <c r="C62" s="48" t="s">
        <v>0</v>
      </c>
      <c r="D62" s="48" t="s">
        <v>1</v>
      </c>
      <c r="E62" s="48" t="s">
        <v>342</v>
      </c>
      <c r="F62" s="48" t="s">
        <v>3</v>
      </c>
      <c r="G62" s="49" t="s">
        <v>343</v>
      </c>
      <c r="H62" s="49" t="s">
        <v>344</v>
      </c>
      <c r="I62" s="49" t="s">
        <v>345</v>
      </c>
      <c r="J62" s="49" t="s">
        <v>425</v>
      </c>
      <c r="K62" s="50" t="s">
        <v>346</v>
      </c>
      <c r="L62" s="49" t="s">
        <v>347</v>
      </c>
      <c r="M62" s="49" t="s">
        <v>366</v>
      </c>
    </row>
    <row r="63" spans="1:13" x14ac:dyDescent="0.25">
      <c r="A63" s="51">
        <v>1</v>
      </c>
      <c r="B63" s="51" t="s">
        <v>1729</v>
      </c>
      <c r="C63" s="52" t="s">
        <v>1513</v>
      </c>
      <c r="D63" s="52" t="s">
        <v>17</v>
      </c>
      <c r="E63" s="52" t="s">
        <v>35</v>
      </c>
      <c r="F63" s="52" t="s">
        <v>29</v>
      </c>
      <c r="G63" s="51" t="s">
        <v>2738</v>
      </c>
      <c r="H63" s="51" t="s">
        <v>2739</v>
      </c>
      <c r="I63" s="51" t="s">
        <v>2740</v>
      </c>
      <c r="J63" s="51" t="s">
        <v>1713</v>
      </c>
      <c r="K63" s="53" t="s">
        <v>1158</v>
      </c>
      <c r="L63" s="54" t="s">
        <v>2741</v>
      </c>
      <c r="M63" s="76">
        <v>25</v>
      </c>
    </row>
    <row r="64" spans="1:13" x14ac:dyDescent="0.25">
      <c r="A64" s="51">
        <v>2</v>
      </c>
      <c r="B64" s="51" t="s">
        <v>764</v>
      </c>
      <c r="C64" s="52" t="s">
        <v>19</v>
      </c>
      <c r="D64" s="52" t="s">
        <v>20</v>
      </c>
      <c r="E64" s="52" t="s">
        <v>141</v>
      </c>
      <c r="F64" s="52" t="s">
        <v>39</v>
      </c>
      <c r="G64" s="55" t="s">
        <v>2245</v>
      </c>
      <c r="H64" s="55" t="s">
        <v>2742</v>
      </c>
      <c r="I64" s="55" t="s">
        <v>1032</v>
      </c>
      <c r="J64" s="55" t="s">
        <v>2614</v>
      </c>
      <c r="K64" s="53" t="s">
        <v>427</v>
      </c>
      <c r="L64" s="54" t="s">
        <v>2743</v>
      </c>
      <c r="M64" s="76">
        <v>18</v>
      </c>
    </row>
    <row r="65" spans="1:13" x14ac:dyDescent="0.25">
      <c r="A65" s="51">
        <v>3</v>
      </c>
      <c r="B65" s="51" t="s">
        <v>1357</v>
      </c>
      <c r="C65" s="52" t="s">
        <v>1096</v>
      </c>
      <c r="D65" s="52" t="s">
        <v>17</v>
      </c>
      <c r="E65" s="52" t="s">
        <v>92</v>
      </c>
      <c r="F65" s="52" t="s">
        <v>39</v>
      </c>
      <c r="G65" s="51" t="s">
        <v>2631</v>
      </c>
      <c r="H65" s="51" t="s">
        <v>2744</v>
      </c>
      <c r="I65" s="51" t="s">
        <v>2632</v>
      </c>
      <c r="J65" s="51" t="s">
        <v>2745</v>
      </c>
      <c r="K65" s="53" t="s">
        <v>427</v>
      </c>
      <c r="L65" s="54" t="s">
        <v>2746</v>
      </c>
      <c r="M65" s="76">
        <v>15</v>
      </c>
    </row>
    <row r="66" spans="1:13" x14ac:dyDescent="0.25">
      <c r="A66" s="51">
        <v>4</v>
      </c>
      <c r="B66" s="51" t="s">
        <v>785</v>
      </c>
      <c r="C66" s="52" t="s">
        <v>279</v>
      </c>
      <c r="D66" s="52" t="s">
        <v>17</v>
      </c>
      <c r="E66" s="52" t="s">
        <v>66</v>
      </c>
      <c r="F66" s="52" t="s">
        <v>1863</v>
      </c>
      <c r="G66" s="55" t="s">
        <v>2636</v>
      </c>
      <c r="H66" s="55" t="s">
        <v>2747</v>
      </c>
      <c r="I66" s="55" t="s">
        <v>2706</v>
      </c>
      <c r="J66" s="55" t="s">
        <v>1574</v>
      </c>
      <c r="K66" s="53" t="s">
        <v>427</v>
      </c>
      <c r="L66" s="54" t="s">
        <v>2748</v>
      </c>
      <c r="M66" s="76">
        <v>12</v>
      </c>
    </row>
    <row r="67" spans="1:13" x14ac:dyDescent="0.25">
      <c r="A67" s="51">
        <v>5</v>
      </c>
      <c r="B67" s="51" t="s">
        <v>775</v>
      </c>
      <c r="C67" s="52" t="s">
        <v>119</v>
      </c>
      <c r="D67" s="52" t="s">
        <v>17</v>
      </c>
      <c r="E67" s="52" t="s">
        <v>140</v>
      </c>
      <c r="F67" s="52" t="s">
        <v>105</v>
      </c>
      <c r="G67" s="51" t="s">
        <v>2707</v>
      </c>
      <c r="H67" s="51" t="s">
        <v>2614</v>
      </c>
      <c r="I67" s="51" t="s">
        <v>2749</v>
      </c>
      <c r="J67" s="51" t="s">
        <v>2636</v>
      </c>
      <c r="K67" s="53" t="s">
        <v>427</v>
      </c>
      <c r="L67" s="54" t="s">
        <v>2750</v>
      </c>
      <c r="M67" s="76">
        <v>10</v>
      </c>
    </row>
    <row r="68" spans="1:13" x14ac:dyDescent="0.25">
      <c r="A68" s="51">
        <v>6</v>
      </c>
      <c r="B68" s="51" t="s">
        <v>790</v>
      </c>
      <c r="C68" s="52" t="s">
        <v>162</v>
      </c>
      <c r="D68" s="52" t="s">
        <v>20</v>
      </c>
      <c r="E68" s="52" t="s">
        <v>163</v>
      </c>
      <c r="F68" s="52" t="s">
        <v>105</v>
      </c>
      <c r="G68" s="55" t="s">
        <v>1765</v>
      </c>
      <c r="H68" s="55" t="s">
        <v>2751</v>
      </c>
      <c r="I68" s="55" t="s">
        <v>2752</v>
      </c>
      <c r="J68" s="55" t="s">
        <v>1534</v>
      </c>
      <c r="K68" s="53" t="s">
        <v>427</v>
      </c>
      <c r="L68" s="54" t="s">
        <v>2753</v>
      </c>
      <c r="M68" s="76">
        <v>8</v>
      </c>
    </row>
    <row r="69" spans="1:13" x14ac:dyDescent="0.25">
      <c r="A69" s="51">
        <v>7</v>
      </c>
      <c r="B69" s="51" t="s">
        <v>779</v>
      </c>
      <c r="C69" s="52" t="s">
        <v>93</v>
      </c>
      <c r="D69" s="52" t="s">
        <v>17</v>
      </c>
      <c r="E69" s="52" t="s">
        <v>94</v>
      </c>
      <c r="F69" s="52" t="s">
        <v>39</v>
      </c>
      <c r="G69" s="51" t="s">
        <v>2719</v>
      </c>
      <c r="H69" s="51" t="s">
        <v>1652</v>
      </c>
      <c r="I69" s="51" t="s">
        <v>1636</v>
      </c>
      <c r="J69" s="51" t="s">
        <v>1710</v>
      </c>
      <c r="K69" s="53" t="s">
        <v>427</v>
      </c>
      <c r="L69" s="54" t="s">
        <v>2754</v>
      </c>
      <c r="M69" s="76">
        <v>6</v>
      </c>
    </row>
    <row r="70" spans="1:13" x14ac:dyDescent="0.25">
      <c r="A70" s="51">
        <v>8</v>
      </c>
      <c r="B70" s="51" t="s">
        <v>2176</v>
      </c>
      <c r="C70" s="52" t="s">
        <v>1880</v>
      </c>
      <c r="D70" s="52" t="s">
        <v>17</v>
      </c>
      <c r="E70" s="52" t="s">
        <v>1881</v>
      </c>
      <c r="F70" s="52" t="s">
        <v>132</v>
      </c>
      <c r="G70" s="55" t="s">
        <v>1544</v>
      </c>
      <c r="H70" s="55" t="s">
        <v>2755</v>
      </c>
      <c r="I70" s="55" t="s">
        <v>2756</v>
      </c>
      <c r="J70" s="55" t="s">
        <v>2670</v>
      </c>
      <c r="K70" s="53" t="s">
        <v>427</v>
      </c>
      <c r="L70" s="54" t="s">
        <v>2757</v>
      </c>
      <c r="M70" s="76">
        <v>4</v>
      </c>
    </row>
    <row r="71" spans="1:13" x14ac:dyDescent="0.25">
      <c r="A71" s="51">
        <v>9</v>
      </c>
      <c r="B71" s="51" t="s">
        <v>805</v>
      </c>
      <c r="C71" s="52" t="s">
        <v>259</v>
      </c>
      <c r="D71" s="52" t="s">
        <v>17</v>
      </c>
      <c r="E71" s="52" t="s">
        <v>260</v>
      </c>
      <c r="F71" s="52" t="s">
        <v>128</v>
      </c>
      <c r="G71" s="51" t="s">
        <v>1556</v>
      </c>
      <c r="H71" s="51" t="s">
        <v>1644</v>
      </c>
      <c r="I71" s="51" t="s">
        <v>1769</v>
      </c>
      <c r="J71" s="51" t="s">
        <v>1542</v>
      </c>
      <c r="K71" s="53" t="s">
        <v>490</v>
      </c>
      <c r="L71" s="54" t="s">
        <v>2758</v>
      </c>
      <c r="M71" s="76">
        <v>2</v>
      </c>
    </row>
    <row r="72" spans="1:13" x14ac:dyDescent="0.25">
      <c r="A72" s="51">
        <v>10</v>
      </c>
      <c r="B72" s="51" t="s">
        <v>1380</v>
      </c>
      <c r="C72" s="52" t="s">
        <v>1089</v>
      </c>
      <c r="D72" s="52" t="s">
        <v>17</v>
      </c>
      <c r="E72" s="52" t="s">
        <v>141</v>
      </c>
      <c r="F72" s="52" t="s">
        <v>1090</v>
      </c>
      <c r="G72" s="55" t="s">
        <v>1045</v>
      </c>
      <c r="H72" s="55" t="s">
        <v>1263</v>
      </c>
      <c r="I72" s="55" t="s">
        <v>1407</v>
      </c>
      <c r="J72" s="55" t="s">
        <v>1138</v>
      </c>
      <c r="K72" s="53" t="s">
        <v>490</v>
      </c>
      <c r="L72" s="54" t="s">
        <v>2759</v>
      </c>
      <c r="M72" s="76">
        <v>1</v>
      </c>
    </row>
    <row r="73" spans="1:13" x14ac:dyDescent="0.25">
      <c r="A73" s="51">
        <v>11</v>
      </c>
      <c r="B73" s="51" t="s">
        <v>1745</v>
      </c>
      <c r="C73" s="52" t="s">
        <v>1512</v>
      </c>
      <c r="D73" s="52" t="s">
        <v>17</v>
      </c>
      <c r="E73" s="52" t="s">
        <v>26</v>
      </c>
      <c r="F73" s="52" t="s">
        <v>105</v>
      </c>
      <c r="G73" s="51" t="s">
        <v>657</v>
      </c>
      <c r="H73" s="51" t="s">
        <v>1672</v>
      </c>
      <c r="I73" s="51" t="s">
        <v>657</v>
      </c>
      <c r="J73" s="51" t="s">
        <v>674</v>
      </c>
      <c r="K73" s="53" t="s">
        <v>427</v>
      </c>
      <c r="L73" s="54" t="s">
        <v>2760</v>
      </c>
      <c r="M73" s="32"/>
    </row>
    <row r="74" spans="1:13" x14ac:dyDescent="0.25">
      <c r="A74" s="51">
        <v>12</v>
      </c>
      <c r="B74" s="51" t="s">
        <v>811</v>
      </c>
      <c r="C74" s="52" t="s">
        <v>396</v>
      </c>
      <c r="D74" s="52" t="s">
        <v>79</v>
      </c>
      <c r="E74" s="52" t="s">
        <v>35</v>
      </c>
      <c r="F74" s="52" t="s">
        <v>39</v>
      </c>
      <c r="G74" s="55" t="s">
        <v>1117</v>
      </c>
      <c r="H74" s="55" t="s">
        <v>1272</v>
      </c>
      <c r="I74" s="55" t="s">
        <v>1196</v>
      </c>
      <c r="J74" s="55" t="s">
        <v>780</v>
      </c>
      <c r="K74" s="53" t="s">
        <v>427</v>
      </c>
      <c r="L74" s="54" t="s">
        <v>2761</v>
      </c>
      <c r="M74" s="32"/>
    </row>
    <row r="75" spans="1:13" x14ac:dyDescent="0.25">
      <c r="A75" s="51">
        <v>13</v>
      </c>
      <c r="B75" s="51" t="s">
        <v>2762</v>
      </c>
      <c r="C75" s="52" t="s">
        <v>1507</v>
      </c>
      <c r="D75" s="52" t="s">
        <v>17</v>
      </c>
      <c r="E75" s="52" t="s">
        <v>212</v>
      </c>
      <c r="F75" s="52" t="s">
        <v>1508</v>
      </c>
      <c r="G75" s="51" t="s">
        <v>1552</v>
      </c>
      <c r="H75" s="51" t="s">
        <v>1581</v>
      </c>
      <c r="I75" s="51" t="s">
        <v>1207</v>
      </c>
      <c r="J75" s="51" t="s">
        <v>1138</v>
      </c>
      <c r="K75" s="53" t="s">
        <v>490</v>
      </c>
      <c r="L75" s="54" t="s">
        <v>2763</v>
      </c>
      <c r="M75" s="32"/>
    </row>
    <row r="76" spans="1:13" x14ac:dyDescent="0.25">
      <c r="A76" s="51">
        <v>14</v>
      </c>
      <c r="B76" s="51" t="s">
        <v>1716</v>
      </c>
      <c r="C76" s="52" t="s">
        <v>1884</v>
      </c>
      <c r="D76" s="52" t="s">
        <v>20</v>
      </c>
      <c r="E76" s="52" t="s">
        <v>92</v>
      </c>
      <c r="F76" s="52" t="s">
        <v>128</v>
      </c>
      <c r="G76" s="55" t="s">
        <v>654</v>
      </c>
      <c r="H76" s="55" t="s">
        <v>1117</v>
      </c>
      <c r="I76" s="55" t="s">
        <v>1247</v>
      </c>
      <c r="J76" s="55" t="s">
        <v>1559</v>
      </c>
      <c r="K76" s="53" t="s">
        <v>490</v>
      </c>
      <c r="L76" s="54" t="s">
        <v>2764</v>
      </c>
      <c r="M76" s="32"/>
    </row>
    <row r="77" spans="1:13" x14ac:dyDescent="0.25">
      <c r="A77" s="51">
        <v>15</v>
      </c>
      <c r="B77" s="51" t="s">
        <v>825</v>
      </c>
      <c r="C77" s="52" t="s">
        <v>281</v>
      </c>
      <c r="D77" s="52" t="s">
        <v>17</v>
      </c>
      <c r="E77" s="52" t="s">
        <v>26</v>
      </c>
      <c r="F77" s="52" t="s">
        <v>128</v>
      </c>
      <c r="G77" s="51" t="s">
        <v>669</v>
      </c>
      <c r="H77" s="51" t="s">
        <v>1411</v>
      </c>
      <c r="I77" s="51" t="s">
        <v>648</v>
      </c>
      <c r="J77" s="51" t="s">
        <v>447</v>
      </c>
      <c r="K77" s="53" t="s">
        <v>427</v>
      </c>
      <c r="L77" s="54" t="s">
        <v>2765</v>
      </c>
      <c r="M77" s="32"/>
    </row>
    <row r="78" spans="1:13" x14ac:dyDescent="0.25">
      <c r="A78" s="51">
        <v>16</v>
      </c>
      <c r="B78" s="51" t="s">
        <v>1751</v>
      </c>
      <c r="C78" s="52" t="s">
        <v>164</v>
      </c>
      <c r="D78" s="52" t="s">
        <v>17</v>
      </c>
      <c r="E78" s="52" t="s">
        <v>35</v>
      </c>
      <c r="F78" s="52" t="s">
        <v>165</v>
      </c>
      <c r="G78" s="55" t="s">
        <v>1278</v>
      </c>
      <c r="H78" s="55" t="s">
        <v>1269</v>
      </c>
      <c r="I78" s="55" t="s">
        <v>1426</v>
      </c>
      <c r="J78" s="53" t="s">
        <v>1700</v>
      </c>
      <c r="K78" s="53" t="s">
        <v>490</v>
      </c>
      <c r="L78" s="54" t="s">
        <v>2766</v>
      </c>
      <c r="M78" s="32"/>
    </row>
    <row r="79" spans="1:13" x14ac:dyDescent="0.25">
      <c r="A79" s="51">
        <v>17</v>
      </c>
      <c r="B79" s="51" t="s">
        <v>2767</v>
      </c>
      <c r="C79" s="52" t="s">
        <v>2289</v>
      </c>
      <c r="D79" s="52" t="s">
        <v>2290</v>
      </c>
      <c r="E79" s="52" t="s">
        <v>66</v>
      </c>
      <c r="F79" s="52" t="s">
        <v>2291</v>
      </c>
      <c r="G79" s="51" t="s">
        <v>448</v>
      </c>
      <c r="H79" s="51" t="s">
        <v>1691</v>
      </c>
      <c r="I79" s="51" t="s">
        <v>2756</v>
      </c>
      <c r="J79" s="51" t="s">
        <v>1188</v>
      </c>
      <c r="K79" s="53" t="s">
        <v>490</v>
      </c>
      <c r="L79" s="54" t="s">
        <v>2768</v>
      </c>
      <c r="M79" s="32"/>
    </row>
    <row r="80" spans="1:13" x14ac:dyDescent="0.25">
      <c r="A80" s="213" t="s">
        <v>362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</row>
    <row r="81" spans="1:13" x14ac:dyDescent="0.25">
      <c r="A81" s="47" t="s">
        <v>340</v>
      </c>
      <c r="B81" s="47" t="s">
        <v>341</v>
      </c>
      <c r="C81" s="48" t="s">
        <v>0</v>
      </c>
      <c r="D81" s="48" t="s">
        <v>1</v>
      </c>
      <c r="E81" s="48" t="s">
        <v>342</v>
      </c>
      <c r="F81" s="48" t="s">
        <v>3</v>
      </c>
      <c r="G81" s="49" t="s">
        <v>343</v>
      </c>
      <c r="H81" s="49" t="s">
        <v>344</v>
      </c>
      <c r="I81" s="49" t="s">
        <v>345</v>
      </c>
      <c r="J81" s="49" t="s">
        <v>425</v>
      </c>
      <c r="K81" s="50" t="s">
        <v>346</v>
      </c>
      <c r="L81" s="49" t="s">
        <v>347</v>
      </c>
      <c r="M81" s="49" t="s">
        <v>366</v>
      </c>
    </row>
    <row r="82" spans="1:13" x14ac:dyDescent="0.25">
      <c r="A82" s="51">
        <v>1</v>
      </c>
      <c r="B82" s="51" t="s">
        <v>853</v>
      </c>
      <c r="C82" s="52" t="s">
        <v>22</v>
      </c>
      <c r="D82" s="52" t="s">
        <v>20</v>
      </c>
      <c r="E82" s="52" t="s">
        <v>171</v>
      </c>
      <c r="F82" s="52" t="s">
        <v>11</v>
      </c>
      <c r="G82" s="51" t="s">
        <v>1031</v>
      </c>
      <c r="H82" s="51" t="s">
        <v>2769</v>
      </c>
      <c r="I82" s="51" t="s">
        <v>2770</v>
      </c>
      <c r="J82" s="51" t="s">
        <v>2713</v>
      </c>
      <c r="K82" s="53" t="s">
        <v>490</v>
      </c>
      <c r="L82" s="54" t="s">
        <v>2771</v>
      </c>
      <c r="M82" s="76">
        <v>25</v>
      </c>
    </row>
    <row r="83" spans="1:13" x14ac:dyDescent="0.25">
      <c r="A83" s="51">
        <v>2</v>
      </c>
      <c r="B83" s="51" t="s">
        <v>863</v>
      </c>
      <c r="C83" s="52" t="s">
        <v>9</v>
      </c>
      <c r="D83" s="52" t="s">
        <v>87</v>
      </c>
      <c r="E83" s="52" t="s">
        <v>10</v>
      </c>
      <c r="F83" s="52" t="s">
        <v>11</v>
      </c>
      <c r="G83" s="55" t="s">
        <v>2772</v>
      </c>
      <c r="H83" s="55" t="s">
        <v>1768</v>
      </c>
      <c r="I83" s="55" t="s">
        <v>1526</v>
      </c>
      <c r="J83" s="55" t="s">
        <v>2773</v>
      </c>
      <c r="K83" s="53" t="s">
        <v>427</v>
      </c>
      <c r="L83" s="54" t="s">
        <v>2774</v>
      </c>
      <c r="M83" s="76">
        <v>18</v>
      </c>
    </row>
    <row r="84" spans="1:13" x14ac:dyDescent="0.25">
      <c r="A84" s="51">
        <v>3</v>
      </c>
      <c r="B84" s="51" t="s">
        <v>886</v>
      </c>
      <c r="C84" s="52" t="s">
        <v>374</v>
      </c>
      <c r="D84" s="52" t="s">
        <v>17</v>
      </c>
      <c r="E84" s="52" t="s">
        <v>375</v>
      </c>
      <c r="F84" s="52" t="s">
        <v>7</v>
      </c>
      <c r="G84" s="51" t="s">
        <v>2775</v>
      </c>
      <c r="H84" s="51" t="s">
        <v>2776</v>
      </c>
      <c r="I84" s="51" t="s">
        <v>1658</v>
      </c>
      <c r="J84" s="51" t="s">
        <v>1403</v>
      </c>
      <c r="K84" s="53" t="s">
        <v>490</v>
      </c>
      <c r="L84" s="54" t="s">
        <v>1571</v>
      </c>
      <c r="M84" s="76">
        <v>15</v>
      </c>
    </row>
    <row r="85" spans="1:13" x14ac:dyDescent="0.25">
      <c r="A85" s="51">
        <v>4</v>
      </c>
      <c r="B85" s="51" t="s">
        <v>997</v>
      </c>
      <c r="C85" s="52" t="s">
        <v>265</v>
      </c>
      <c r="D85" s="52" t="s">
        <v>17</v>
      </c>
      <c r="E85" s="52" t="s">
        <v>269</v>
      </c>
      <c r="F85" s="52" t="s">
        <v>11</v>
      </c>
      <c r="G85" s="55" t="s">
        <v>1041</v>
      </c>
      <c r="H85" s="55" t="s">
        <v>2777</v>
      </c>
      <c r="I85" s="55" t="s">
        <v>2776</v>
      </c>
      <c r="J85" s="55" t="s">
        <v>1283</v>
      </c>
      <c r="K85" s="53" t="s">
        <v>1158</v>
      </c>
      <c r="L85" s="54" t="s">
        <v>1571</v>
      </c>
      <c r="M85" s="76">
        <v>12</v>
      </c>
    </row>
    <row r="86" spans="1:13" x14ac:dyDescent="0.25">
      <c r="A86" s="51">
        <v>5</v>
      </c>
      <c r="B86" s="51" t="s">
        <v>869</v>
      </c>
      <c r="C86" s="52" t="s">
        <v>174</v>
      </c>
      <c r="D86" s="52" t="s">
        <v>17</v>
      </c>
      <c r="E86" s="52" t="s">
        <v>10</v>
      </c>
      <c r="F86" s="52" t="s">
        <v>11</v>
      </c>
      <c r="G86" s="51" t="s">
        <v>2778</v>
      </c>
      <c r="H86" s="51" t="s">
        <v>1395</v>
      </c>
      <c r="I86" s="51" t="s">
        <v>1182</v>
      </c>
      <c r="J86" s="51" t="s">
        <v>1584</v>
      </c>
      <c r="K86" s="53" t="s">
        <v>427</v>
      </c>
      <c r="L86" s="54" t="s">
        <v>2779</v>
      </c>
      <c r="M86" s="76">
        <v>10</v>
      </c>
    </row>
    <row r="87" spans="1:13" x14ac:dyDescent="0.25">
      <c r="A87" s="51">
        <v>6</v>
      </c>
      <c r="B87" s="51" t="s">
        <v>864</v>
      </c>
      <c r="C87" s="52" t="s">
        <v>82</v>
      </c>
      <c r="D87" s="52" t="s">
        <v>17</v>
      </c>
      <c r="E87" s="52" t="s">
        <v>10</v>
      </c>
      <c r="F87" s="52" t="s">
        <v>11</v>
      </c>
      <c r="G87" s="55" t="s">
        <v>2242</v>
      </c>
      <c r="H87" s="55" t="s">
        <v>2255</v>
      </c>
      <c r="I87" s="55" t="s">
        <v>1113</v>
      </c>
      <c r="J87" s="55" t="s">
        <v>2651</v>
      </c>
      <c r="K87" s="53" t="s">
        <v>740</v>
      </c>
      <c r="L87" s="54" t="s">
        <v>2780</v>
      </c>
      <c r="M87" s="76">
        <v>8</v>
      </c>
    </row>
    <row r="88" spans="1:13" x14ac:dyDescent="0.25">
      <c r="A88" s="213" t="s">
        <v>363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</row>
    <row r="89" spans="1:13" x14ac:dyDescent="0.25">
      <c r="A89" s="47" t="s">
        <v>340</v>
      </c>
      <c r="B89" s="47" t="s">
        <v>341</v>
      </c>
      <c r="C89" s="48" t="s">
        <v>0</v>
      </c>
      <c r="D89" s="48" t="s">
        <v>1</v>
      </c>
      <c r="E89" s="48" t="s">
        <v>342</v>
      </c>
      <c r="F89" s="48" t="s">
        <v>3</v>
      </c>
      <c r="G89" s="49" t="s">
        <v>343</v>
      </c>
      <c r="H89" s="49" t="s">
        <v>344</v>
      </c>
      <c r="I89" s="49" t="s">
        <v>345</v>
      </c>
      <c r="J89" s="49" t="s">
        <v>425</v>
      </c>
      <c r="K89" s="50" t="s">
        <v>346</v>
      </c>
      <c r="L89" s="49" t="s">
        <v>347</v>
      </c>
      <c r="M89" s="49" t="s">
        <v>366</v>
      </c>
    </row>
    <row r="90" spans="1:13" x14ac:dyDescent="0.25">
      <c r="A90" s="51">
        <v>1</v>
      </c>
      <c r="B90" s="51" t="s">
        <v>907</v>
      </c>
      <c r="C90" s="52" t="s">
        <v>311</v>
      </c>
      <c r="D90" s="52" t="s">
        <v>17</v>
      </c>
      <c r="E90" s="52" t="s">
        <v>312</v>
      </c>
      <c r="F90" s="52" t="s">
        <v>11</v>
      </c>
      <c r="G90" s="51" t="s">
        <v>2781</v>
      </c>
      <c r="H90" s="51" t="s">
        <v>2777</v>
      </c>
      <c r="I90" s="51" t="s">
        <v>2671</v>
      </c>
      <c r="J90" s="53" t="s">
        <v>1256</v>
      </c>
      <c r="K90" s="53" t="s">
        <v>427</v>
      </c>
      <c r="L90" s="54" t="s">
        <v>2782</v>
      </c>
      <c r="M90" s="76">
        <v>25</v>
      </c>
    </row>
    <row r="91" spans="1:13" x14ac:dyDescent="0.25">
      <c r="A91" s="51">
        <v>2</v>
      </c>
      <c r="B91" s="51" t="s">
        <v>915</v>
      </c>
      <c r="C91" s="52" t="s">
        <v>215</v>
      </c>
      <c r="D91" s="52" t="s">
        <v>17</v>
      </c>
      <c r="E91" s="52" t="s">
        <v>216</v>
      </c>
      <c r="F91" s="52" t="s">
        <v>155</v>
      </c>
      <c r="G91" s="55" t="s">
        <v>2783</v>
      </c>
      <c r="H91" s="55" t="s">
        <v>1723</v>
      </c>
      <c r="I91" s="55" t="s">
        <v>1656</v>
      </c>
      <c r="J91" s="55" t="s">
        <v>1593</v>
      </c>
      <c r="K91" s="53" t="s">
        <v>427</v>
      </c>
      <c r="L91" s="54" t="s">
        <v>2784</v>
      </c>
      <c r="M91" s="76">
        <v>18</v>
      </c>
    </row>
    <row r="92" spans="1:13" x14ac:dyDescent="0.25">
      <c r="A92" s="213" t="s">
        <v>364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</row>
    <row r="93" spans="1:13" x14ac:dyDescent="0.25">
      <c r="A93" s="47" t="s">
        <v>340</v>
      </c>
      <c r="B93" s="47" t="s">
        <v>341</v>
      </c>
      <c r="C93" s="48" t="s">
        <v>0</v>
      </c>
      <c r="D93" s="48" t="s">
        <v>1</v>
      </c>
      <c r="E93" s="48" t="s">
        <v>342</v>
      </c>
      <c r="F93" s="48" t="s">
        <v>3</v>
      </c>
      <c r="G93" s="49" t="s">
        <v>343</v>
      </c>
      <c r="H93" s="49" t="s">
        <v>344</v>
      </c>
      <c r="I93" s="49" t="s">
        <v>345</v>
      </c>
      <c r="J93" s="49" t="s">
        <v>425</v>
      </c>
      <c r="K93" s="50" t="s">
        <v>346</v>
      </c>
      <c r="L93" s="49" t="s">
        <v>347</v>
      </c>
      <c r="M93" s="49" t="s">
        <v>366</v>
      </c>
    </row>
    <row r="94" spans="1:13" x14ac:dyDescent="0.25">
      <c r="A94" s="51">
        <v>1</v>
      </c>
      <c r="B94" s="51" t="s">
        <v>1008</v>
      </c>
      <c r="C94" s="52" t="s">
        <v>307</v>
      </c>
      <c r="D94" s="52" t="s">
        <v>17</v>
      </c>
      <c r="E94" s="52" t="s">
        <v>35</v>
      </c>
      <c r="F94" s="52" t="s">
        <v>308</v>
      </c>
      <c r="G94" s="51" t="s">
        <v>2785</v>
      </c>
      <c r="H94" s="51" t="s">
        <v>2786</v>
      </c>
      <c r="I94" s="51" t="s">
        <v>2787</v>
      </c>
      <c r="J94" s="51" t="s">
        <v>2788</v>
      </c>
      <c r="K94" s="53" t="s">
        <v>427</v>
      </c>
      <c r="L94" s="54" t="s">
        <v>2789</v>
      </c>
      <c r="M94" s="76">
        <v>25</v>
      </c>
    </row>
    <row r="95" spans="1:13" x14ac:dyDescent="0.25">
      <c r="A95" s="51">
        <v>2</v>
      </c>
      <c r="B95" s="51" t="s">
        <v>1003</v>
      </c>
      <c r="C95" s="52" t="s">
        <v>280</v>
      </c>
      <c r="D95" s="52" t="s">
        <v>17</v>
      </c>
      <c r="E95" s="52" t="s">
        <v>35</v>
      </c>
      <c r="F95" s="52" t="s">
        <v>308</v>
      </c>
      <c r="G95" s="55" t="s">
        <v>2790</v>
      </c>
      <c r="H95" s="55" t="s">
        <v>2791</v>
      </c>
      <c r="I95" s="55" t="s">
        <v>2792</v>
      </c>
      <c r="J95" s="53" t="s">
        <v>2793</v>
      </c>
      <c r="K95" s="53" t="s">
        <v>490</v>
      </c>
      <c r="L95" s="54" t="s">
        <v>2794</v>
      </c>
      <c r="M95" s="76">
        <v>18</v>
      </c>
    </row>
    <row r="96" spans="1:13" x14ac:dyDescent="0.25">
      <c r="A96" s="51">
        <v>3</v>
      </c>
      <c r="B96" s="51" t="s">
        <v>1443</v>
      </c>
      <c r="C96" s="52" t="s">
        <v>85</v>
      </c>
      <c r="D96" s="52" t="s">
        <v>17</v>
      </c>
      <c r="E96" s="52" t="s">
        <v>35</v>
      </c>
      <c r="F96" s="52" t="s">
        <v>36</v>
      </c>
      <c r="G96" s="51" t="s">
        <v>2795</v>
      </c>
      <c r="H96" s="51" t="s">
        <v>2796</v>
      </c>
      <c r="I96" s="51" t="s">
        <v>2797</v>
      </c>
      <c r="J96" s="51" t="s">
        <v>2798</v>
      </c>
      <c r="K96" s="53" t="s">
        <v>490</v>
      </c>
      <c r="L96" s="54" t="s">
        <v>2799</v>
      </c>
      <c r="M96" s="76">
        <v>15</v>
      </c>
    </row>
    <row r="97" spans="1:13" x14ac:dyDescent="0.25">
      <c r="A97" s="51">
        <v>4</v>
      </c>
      <c r="B97" s="51" t="s">
        <v>957</v>
      </c>
      <c r="C97" s="52" t="s">
        <v>33</v>
      </c>
      <c r="D97" s="52" t="s">
        <v>17</v>
      </c>
      <c r="E97" s="52" t="s">
        <v>34</v>
      </c>
      <c r="F97" s="52" t="s">
        <v>40</v>
      </c>
      <c r="G97" s="55" t="s">
        <v>2800</v>
      </c>
      <c r="H97" s="55" t="s">
        <v>2801</v>
      </c>
      <c r="I97" s="55" t="s">
        <v>2802</v>
      </c>
      <c r="J97" s="55" t="s">
        <v>1447</v>
      </c>
      <c r="K97" s="53" t="s">
        <v>490</v>
      </c>
      <c r="L97" s="54" t="s">
        <v>2803</v>
      </c>
      <c r="M97" s="76">
        <v>12</v>
      </c>
    </row>
    <row r="98" spans="1:13" x14ac:dyDescent="0.25">
      <c r="A98" s="51">
        <v>5</v>
      </c>
      <c r="B98" s="51" t="s">
        <v>951</v>
      </c>
      <c r="C98" s="52" t="s">
        <v>130</v>
      </c>
      <c r="D98" s="52" t="s">
        <v>17</v>
      </c>
      <c r="E98" s="52" t="s">
        <v>92</v>
      </c>
      <c r="F98" s="52" t="s">
        <v>36</v>
      </c>
      <c r="G98" s="51" t="s">
        <v>2804</v>
      </c>
      <c r="H98" s="51" t="s">
        <v>2805</v>
      </c>
      <c r="I98" s="51" t="s">
        <v>2806</v>
      </c>
      <c r="J98" s="51" t="s">
        <v>2807</v>
      </c>
      <c r="K98" s="53" t="s">
        <v>740</v>
      </c>
      <c r="L98" s="54" t="s">
        <v>2808</v>
      </c>
      <c r="M98" s="76">
        <v>10</v>
      </c>
    </row>
    <row r="99" spans="1:13" x14ac:dyDescent="0.25">
      <c r="A99" s="51">
        <v>6</v>
      </c>
      <c r="B99" s="51" t="s">
        <v>969</v>
      </c>
      <c r="C99" s="52" t="s">
        <v>205</v>
      </c>
      <c r="D99" s="52" t="s">
        <v>104</v>
      </c>
      <c r="E99" s="52" t="s">
        <v>34</v>
      </c>
      <c r="F99" s="52" t="s">
        <v>222</v>
      </c>
      <c r="G99" s="55" t="s">
        <v>2809</v>
      </c>
      <c r="H99" s="55" t="s">
        <v>2810</v>
      </c>
      <c r="I99" s="55" t="s">
        <v>1800</v>
      </c>
      <c r="J99" s="55" t="s">
        <v>2811</v>
      </c>
      <c r="K99" s="53" t="s">
        <v>427</v>
      </c>
      <c r="L99" s="54" t="s">
        <v>2812</v>
      </c>
      <c r="M99" s="76">
        <v>8</v>
      </c>
    </row>
    <row r="100" spans="1:13" x14ac:dyDescent="0.25">
      <c r="A100" s="51">
        <v>7</v>
      </c>
      <c r="B100" s="51" t="s">
        <v>1495</v>
      </c>
      <c r="C100" s="52" t="s">
        <v>1097</v>
      </c>
      <c r="D100" s="52" t="s">
        <v>17</v>
      </c>
      <c r="E100" s="52" t="s">
        <v>141</v>
      </c>
      <c r="F100" s="52" t="s">
        <v>40</v>
      </c>
      <c r="G100" s="51" t="s">
        <v>2813</v>
      </c>
      <c r="H100" s="51" t="s">
        <v>1455</v>
      </c>
      <c r="I100" s="51" t="s">
        <v>1808</v>
      </c>
      <c r="J100" s="51" t="s">
        <v>2814</v>
      </c>
      <c r="K100" s="53" t="s">
        <v>497</v>
      </c>
      <c r="L100" s="54" t="s">
        <v>2815</v>
      </c>
      <c r="M100" s="76">
        <v>6</v>
      </c>
    </row>
    <row r="101" spans="1:13" x14ac:dyDescent="0.25">
      <c r="A101" s="51">
        <v>8</v>
      </c>
      <c r="B101" s="51" t="s">
        <v>1019</v>
      </c>
      <c r="C101" s="52" t="s">
        <v>8</v>
      </c>
      <c r="D101" s="52" t="s">
        <v>17</v>
      </c>
      <c r="E101" s="52" t="s">
        <v>44</v>
      </c>
      <c r="F101" s="52" t="s">
        <v>1888</v>
      </c>
      <c r="G101" s="55" t="s">
        <v>2816</v>
      </c>
      <c r="H101" s="55" t="s">
        <v>946</v>
      </c>
      <c r="I101" s="55" t="s">
        <v>948</v>
      </c>
      <c r="J101" s="55" t="s">
        <v>2817</v>
      </c>
      <c r="K101" s="53" t="s">
        <v>490</v>
      </c>
      <c r="L101" s="54" t="s">
        <v>2818</v>
      </c>
      <c r="M101" s="76">
        <v>4</v>
      </c>
    </row>
    <row r="102" spans="1:13" x14ac:dyDescent="0.25">
      <c r="A102" s="51">
        <v>9</v>
      </c>
      <c r="B102" s="51" t="s">
        <v>1484</v>
      </c>
      <c r="C102" s="52" t="s">
        <v>1098</v>
      </c>
      <c r="D102" s="52" t="s">
        <v>17</v>
      </c>
      <c r="E102" s="52" t="s">
        <v>141</v>
      </c>
      <c r="F102" s="52" t="s">
        <v>40</v>
      </c>
      <c r="G102" s="51" t="s">
        <v>1825</v>
      </c>
      <c r="H102" s="51" t="s">
        <v>967</v>
      </c>
      <c r="I102" s="51" t="s">
        <v>2819</v>
      </c>
      <c r="J102" s="51" t="s">
        <v>2820</v>
      </c>
      <c r="K102" s="53" t="s">
        <v>490</v>
      </c>
      <c r="L102" s="54" t="s">
        <v>2821</v>
      </c>
      <c r="M102" s="76">
        <v>2</v>
      </c>
    </row>
  </sheetData>
  <mergeCells count="8">
    <mergeCell ref="A88:L88"/>
    <mergeCell ref="A92:L92"/>
    <mergeCell ref="A1:M1"/>
    <mergeCell ref="A2:L2"/>
    <mergeCell ref="A18:L18"/>
    <mergeCell ref="A42:L42"/>
    <mergeCell ref="A61:L61"/>
    <mergeCell ref="A80:L80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1"/>
    </sheetView>
  </sheetViews>
  <sheetFormatPr defaultRowHeight="15" x14ac:dyDescent="0.25"/>
  <cols>
    <col min="1" max="2" width="9.140625" style="121"/>
    <col min="3" max="3" width="24.28515625" style="121" customWidth="1"/>
    <col min="4" max="4" width="18.5703125" style="121" customWidth="1"/>
    <col min="5" max="5" width="30" style="121" customWidth="1"/>
    <col min="6" max="6" width="31.42578125" style="121" customWidth="1"/>
    <col min="7" max="10" width="9.85546875" style="121" customWidth="1"/>
    <col min="11" max="11" width="9.42578125" style="121" customWidth="1"/>
    <col min="12" max="16384" width="9.140625" style="121"/>
  </cols>
  <sheetData>
    <row r="1" spans="1:13" ht="15.75" x14ac:dyDescent="0.25">
      <c r="A1" s="214" t="s">
        <v>2823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47" t="s">
        <v>340</v>
      </c>
      <c r="B2" s="47" t="s">
        <v>341</v>
      </c>
      <c r="C2" s="48" t="s">
        <v>0</v>
      </c>
      <c r="D2" s="48" t="s">
        <v>1</v>
      </c>
      <c r="E2" s="48" t="s">
        <v>342</v>
      </c>
      <c r="F2" s="48" t="s">
        <v>3</v>
      </c>
      <c r="G2" s="49" t="s">
        <v>343</v>
      </c>
      <c r="H2" s="49" t="s">
        <v>344</v>
      </c>
      <c r="I2" s="49" t="s">
        <v>345</v>
      </c>
      <c r="J2" s="49" t="s">
        <v>425</v>
      </c>
      <c r="K2" s="50" t="s">
        <v>346</v>
      </c>
      <c r="L2" s="49" t="s">
        <v>347</v>
      </c>
      <c r="M2" s="49" t="s">
        <v>366</v>
      </c>
    </row>
    <row r="3" spans="1:13" x14ac:dyDescent="0.25">
      <c r="A3" s="51">
        <v>1</v>
      </c>
      <c r="B3" s="51" t="s">
        <v>1729</v>
      </c>
      <c r="C3" s="52" t="s">
        <v>1513</v>
      </c>
      <c r="D3" s="52" t="s">
        <v>17</v>
      </c>
      <c r="E3" s="52" t="s">
        <v>35</v>
      </c>
      <c r="F3" s="52" t="s">
        <v>29</v>
      </c>
      <c r="G3" s="51" t="s">
        <v>2738</v>
      </c>
      <c r="H3" s="51" t="s">
        <v>2739</v>
      </c>
      <c r="I3" s="51" t="s">
        <v>2740</v>
      </c>
      <c r="J3" s="51" t="s">
        <v>1713</v>
      </c>
      <c r="K3" s="53" t="s">
        <v>1158</v>
      </c>
      <c r="L3" s="54" t="s">
        <v>2741</v>
      </c>
      <c r="M3" s="124">
        <v>25</v>
      </c>
    </row>
    <row r="4" spans="1:13" x14ac:dyDescent="0.25">
      <c r="A4" s="51">
        <v>2</v>
      </c>
      <c r="B4" s="51" t="s">
        <v>644</v>
      </c>
      <c r="C4" s="52" t="s">
        <v>4</v>
      </c>
      <c r="D4" s="52" t="s">
        <v>5</v>
      </c>
      <c r="E4" s="52" t="s">
        <v>6</v>
      </c>
      <c r="F4" s="52" t="s">
        <v>11</v>
      </c>
      <c r="G4" s="51" t="s">
        <v>2703</v>
      </c>
      <c r="H4" s="51" t="s">
        <v>2611</v>
      </c>
      <c r="I4" s="51" t="s">
        <v>2704</v>
      </c>
      <c r="J4" s="51" t="s">
        <v>2262</v>
      </c>
      <c r="K4" s="53" t="s">
        <v>490</v>
      </c>
      <c r="L4" s="54" t="s">
        <v>2705</v>
      </c>
      <c r="M4" s="124">
        <v>18</v>
      </c>
    </row>
    <row r="5" spans="1:13" x14ac:dyDescent="0.25">
      <c r="A5" s="51">
        <v>3</v>
      </c>
      <c r="B5" s="51" t="s">
        <v>764</v>
      </c>
      <c r="C5" s="52" t="s">
        <v>19</v>
      </c>
      <c r="D5" s="52" t="s">
        <v>20</v>
      </c>
      <c r="E5" s="52" t="s">
        <v>141</v>
      </c>
      <c r="F5" s="52" t="s">
        <v>39</v>
      </c>
      <c r="G5" s="55" t="s">
        <v>2245</v>
      </c>
      <c r="H5" s="55" t="s">
        <v>2742</v>
      </c>
      <c r="I5" s="55" t="s">
        <v>1032</v>
      </c>
      <c r="J5" s="55" t="s">
        <v>2614</v>
      </c>
      <c r="K5" s="53" t="s">
        <v>427</v>
      </c>
      <c r="L5" s="54" t="s">
        <v>2743</v>
      </c>
      <c r="M5" s="124">
        <v>15</v>
      </c>
    </row>
    <row r="6" spans="1:13" x14ac:dyDescent="0.25">
      <c r="A6" s="51">
        <v>4</v>
      </c>
      <c r="B6" s="51" t="s">
        <v>1357</v>
      </c>
      <c r="C6" s="52" t="s">
        <v>1096</v>
      </c>
      <c r="D6" s="52" t="s">
        <v>17</v>
      </c>
      <c r="E6" s="52" t="s">
        <v>92</v>
      </c>
      <c r="F6" s="52" t="s">
        <v>39</v>
      </c>
      <c r="G6" s="51" t="s">
        <v>2631</v>
      </c>
      <c r="H6" s="51" t="s">
        <v>2744</v>
      </c>
      <c r="I6" s="51" t="s">
        <v>2632</v>
      </c>
      <c r="J6" s="51" t="s">
        <v>2745</v>
      </c>
      <c r="K6" s="53" t="s">
        <v>427</v>
      </c>
      <c r="L6" s="54" t="s">
        <v>2746</v>
      </c>
      <c r="M6" s="124">
        <v>12</v>
      </c>
    </row>
    <row r="7" spans="1:13" x14ac:dyDescent="0.25">
      <c r="A7" s="51">
        <v>5</v>
      </c>
      <c r="B7" s="51" t="s">
        <v>536</v>
      </c>
      <c r="C7" s="52" t="s">
        <v>241</v>
      </c>
      <c r="D7" s="52" t="s">
        <v>17</v>
      </c>
      <c r="E7" s="52" t="s">
        <v>110</v>
      </c>
      <c r="F7" s="52" t="s">
        <v>2309</v>
      </c>
      <c r="G7" s="51" t="s">
        <v>2630</v>
      </c>
      <c r="H7" s="51" t="s">
        <v>2631</v>
      </c>
      <c r="I7" s="51" t="s">
        <v>2632</v>
      </c>
      <c r="J7" s="51" t="s">
        <v>2633</v>
      </c>
      <c r="K7" s="53" t="s">
        <v>490</v>
      </c>
      <c r="L7" s="54" t="s">
        <v>2634</v>
      </c>
      <c r="M7" s="124">
        <v>10</v>
      </c>
    </row>
    <row r="8" spans="1:13" x14ac:dyDescent="0.25">
      <c r="A8" s="51">
        <v>6</v>
      </c>
      <c r="B8" s="51" t="s">
        <v>650</v>
      </c>
      <c r="C8" s="52" t="s">
        <v>108</v>
      </c>
      <c r="D8" s="52" t="s">
        <v>87</v>
      </c>
      <c r="E8" s="52" t="s">
        <v>170</v>
      </c>
      <c r="F8" s="52" t="s">
        <v>106</v>
      </c>
      <c r="G8" s="55" t="s">
        <v>2706</v>
      </c>
      <c r="H8" s="55" t="s">
        <v>2707</v>
      </c>
      <c r="I8" s="55" t="s">
        <v>2708</v>
      </c>
      <c r="J8" s="55" t="s">
        <v>2637</v>
      </c>
      <c r="K8" s="53" t="s">
        <v>427</v>
      </c>
      <c r="L8" s="54" t="s">
        <v>2709</v>
      </c>
      <c r="M8" s="124">
        <v>8</v>
      </c>
    </row>
    <row r="9" spans="1:13" x14ac:dyDescent="0.25">
      <c r="A9" s="51">
        <v>7</v>
      </c>
      <c r="B9" s="51" t="s">
        <v>785</v>
      </c>
      <c r="C9" s="52" t="s">
        <v>279</v>
      </c>
      <c r="D9" s="52" t="s">
        <v>17</v>
      </c>
      <c r="E9" s="52" t="s">
        <v>66</v>
      </c>
      <c r="F9" s="52" t="s">
        <v>1863</v>
      </c>
      <c r="G9" s="55" t="s">
        <v>2636</v>
      </c>
      <c r="H9" s="55" t="s">
        <v>2747</v>
      </c>
      <c r="I9" s="55" t="s">
        <v>2706</v>
      </c>
      <c r="J9" s="55" t="s">
        <v>1574</v>
      </c>
      <c r="K9" s="53" t="s">
        <v>427</v>
      </c>
      <c r="L9" s="54" t="s">
        <v>2748</v>
      </c>
      <c r="M9" s="124">
        <v>6</v>
      </c>
    </row>
    <row r="10" spans="1:13" x14ac:dyDescent="0.25">
      <c r="A10" s="51">
        <v>8</v>
      </c>
      <c r="B10" s="51" t="s">
        <v>444</v>
      </c>
      <c r="C10" s="52" t="s">
        <v>267</v>
      </c>
      <c r="D10" s="52" t="s">
        <v>17</v>
      </c>
      <c r="E10" s="52" t="s">
        <v>236</v>
      </c>
      <c r="F10" s="52" t="s">
        <v>15</v>
      </c>
      <c r="G10" s="55" t="s">
        <v>2635</v>
      </c>
      <c r="H10" s="55" t="s">
        <v>2636</v>
      </c>
      <c r="I10" s="55" t="s">
        <v>1657</v>
      </c>
      <c r="J10" s="55" t="s">
        <v>2637</v>
      </c>
      <c r="K10" s="53" t="s">
        <v>490</v>
      </c>
      <c r="L10" s="54" t="s">
        <v>2638</v>
      </c>
      <c r="M10" s="124">
        <v>4</v>
      </c>
    </row>
    <row r="11" spans="1:13" x14ac:dyDescent="0.25">
      <c r="A11" s="51">
        <v>9</v>
      </c>
      <c r="B11" s="51" t="s">
        <v>853</v>
      </c>
      <c r="C11" s="52" t="s">
        <v>22</v>
      </c>
      <c r="D11" s="52" t="s">
        <v>20</v>
      </c>
      <c r="E11" s="52" t="s">
        <v>171</v>
      </c>
      <c r="F11" s="52" t="s">
        <v>11</v>
      </c>
      <c r="G11" s="51" t="s">
        <v>1031</v>
      </c>
      <c r="H11" s="51" t="s">
        <v>2769</v>
      </c>
      <c r="I11" s="51" t="s">
        <v>2770</v>
      </c>
      <c r="J11" s="51" t="s">
        <v>2713</v>
      </c>
      <c r="K11" s="53" t="s">
        <v>490</v>
      </c>
      <c r="L11" s="54" t="s">
        <v>2771</v>
      </c>
      <c r="M11" s="124">
        <v>2</v>
      </c>
    </row>
    <row r="12" spans="1:13" x14ac:dyDescent="0.25">
      <c r="A12" s="51">
        <v>10</v>
      </c>
      <c r="B12" s="51" t="s">
        <v>775</v>
      </c>
      <c r="C12" s="52" t="s">
        <v>119</v>
      </c>
      <c r="D12" s="52" t="s">
        <v>17</v>
      </c>
      <c r="E12" s="52" t="s">
        <v>140</v>
      </c>
      <c r="F12" s="52" t="s">
        <v>105</v>
      </c>
      <c r="G12" s="51" t="s">
        <v>2707</v>
      </c>
      <c r="H12" s="51" t="s">
        <v>2614</v>
      </c>
      <c r="I12" s="51" t="s">
        <v>2749</v>
      </c>
      <c r="J12" s="51" t="s">
        <v>2636</v>
      </c>
      <c r="K12" s="53" t="s">
        <v>427</v>
      </c>
      <c r="L12" s="54" t="s">
        <v>2750</v>
      </c>
      <c r="M12" s="124">
        <v>1</v>
      </c>
    </row>
    <row r="13" spans="1:13" x14ac:dyDescent="0.25">
      <c r="A13" s="51">
        <v>11</v>
      </c>
      <c r="B13" s="51" t="s">
        <v>2082</v>
      </c>
      <c r="C13" s="52" t="s">
        <v>16</v>
      </c>
      <c r="D13" s="52" t="s">
        <v>17</v>
      </c>
      <c r="E13" s="52" t="s">
        <v>6</v>
      </c>
      <c r="F13" s="52" t="s">
        <v>11</v>
      </c>
      <c r="G13" s="51" t="s">
        <v>1252</v>
      </c>
      <c r="H13" s="51" t="s">
        <v>1611</v>
      </c>
      <c r="I13" s="51" t="s">
        <v>2710</v>
      </c>
      <c r="J13" s="51" t="s">
        <v>1647</v>
      </c>
      <c r="K13" s="53" t="s">
        <v>427</v>
      </c>
      <c r="L13" s="54" t="s">
        <v>2711</v>
      </c>
      <c r="M13" s="56"/>
    </row>
    <row r="14" spans="1:13" x14ac:dyDescent="0.25">
      <c r="A14" s="51">
        <v>12</v>
      </c>
      <c r="B14" s="51" t="s">
        <v>863</v>
      </c>
      <c r="C14" s="52" t="s">
        <v>9</v>
      </c>
      <c r="D14" s="52" t="s">
        <v>87</v>
      </c>
      <c r="E14" s="52" t="s">
        <v>10</v>
      </c>
      <c r="F14" s="52" t="s">
        <v>11</v>
      </c>
      <c r="G14" s="55" t="s">
        <v>2772</v>
      </c>
      <c r="H14" s="55" t="s">
        <v>1768</v>
      </c>
      <c r="I14" s="55" t="s">
        <v>1526</v>
      </c>
      <c r="J14" s="55" t="s">
        <v>2773</v>
      </c>
      <c r="K14" s="53" t="s">
        <v>427</v>
      </c>
      <c r="L14" s="54" t="s">
        <v>2774</v>
      </c>
      <c r="M14" s="56"/>
    </row>
    <row r="15" spans="1:13" x14ac:dyDescent="0.25">
      <c r="A15" s="51">
        <v>13</v>
      </c>
      <c r="B15" s="51" t="s">
        <v>1265</v>
      </c>
      <c r="C15" s="52" t="s">
        <v>84</v>
      </c>
      <c r="D15" s="52" t="s">
        <v>17</v>
      </c>
      <c r="E15" s="52" t="s">
        <v>34</v>
      </c>
      <c r="F15" s="52" t="s">
        <v>15</v>
      </c>
      <c r="G15" s="55" t="s">
        <v>2668</v>
      </c>
      <c r="H15" s="55" t="s">
        <v>1249</v>
      </c>
      <c r="I15" s="55" t="s">
        <v>1849</v>
      </c>
      <c r="J15" s="55" t="s">
        <v>1647</v>
      </c>
      <c r="K15" s="53" t="s">
        <v>427</v>
      </c>
      <c r="L15" s="54" t="s">
        <v>2712</v>
      </c>
      <c r="M15" s="56"/>
    </row>
    <row r="16" spans="1:13" x14ac:dyDescent="0.25">
      <c r="A16" s="51">
        <v>14</v>
      </c>
      <c r="B16" s="51" t="s">
        <v>1600</v>
      </c>
      <c r="C16" s="52" t="s">
        <v>1887</v>
      </c>
      <c r="D16" s="52" t="s">
        <v>17</v>
      </c>
      <c r="E16" s="52" t="s">
        <v>227</v>
      </c>
      <c r="F16" s="52" t="s">
        <v>15</v>
      </c>
      <c r="G16" s="51" t="s">
        <v>2662</v>
      </c>
      <c r="H16" s="51" t="s">
        <v>1182</v>
      </c>
      <c r="I16" s="51" t="s">
        <v>1582</v>
      </c>
      <c r="J16" s="51" t="s">
        <v>2663</v>
      </c>
      <c r="K16" s="53" t="s">
        <v>427</v>
      </c>
      <c r="L16" s="54" t="s">
        <v>2664</v>
      </c>
      <c r="M16" s="56"/>
    </row>
    <row r="17" spans="1:13" x14ac:dyDescent="0.25">
      <c r="A17" s="51">
        <v>15</v>
      </c>
      <c r="B17" s="51" t="s">
        <v>656</v>
      </c>
      <c r="C17" s="52" t="s">
        <v>136</v>
      </c>
      <c r="D17" s="52" t="s">
        <v>17</v>
      </c>
      <c r="E17" s="52" t="s">
        <v>137</v>
      </c>
      <c r="F17" s="52" t="s">
        <v>138</v>
      </c>
      <c r="G17" s="51" t="s">
        <v>2259</v>
      </c>
      <c r="H17" s="51" t="s">
        <v>2674</v>
      </c>
      <c r="I17" s="51" t="s">
        <v>2242</v>
      </c>
      <c r="J17" s="51" t="s">
        <v>2713</v>
      </c>
      <c r="K17" s="53" t="s">
        <v>490</v>
      </c>
      <c r="L17" s="54" t="s">
        <v>2714</v>
      </c>
      <c r="M17" s="56"/>
    </row>
    <row r="18" spans="1:13" x14ac:dyDescent="0.25">
      <c r="A18" s="51">
        <v>16</v>
      </c>
      <c r="B18" s="51" t="s">
        <v>426</v>
      </c>
      <c r="C18" s="52" t="s">
        <v>28</v>
      </c>
      <c r="D18" s="52" t="s">
        <v>17</v>
      </c>
      <c r="E18" s="52" t="s">
        <v>405</v>
      </c>
      <c r="F18" s="52" t="s">
        <v>29</v>
      </c>
      <c r="G18" s="51" t="s">
        <v>2639</v>
      </c>
      <c r="H18" s="51" t="s">
        <v>2640</v>
      </c>
      <c r="I18" s="51" t="s">
        <v>1268</v>
      </c>
      <c r="J18" s="51" t="s">
        <v>1636</v>
      </c>
      <c r="K18" s="53" t="s">
        <v>497</v>
      </c>
      <c r="L18" s="54" t="s">
        <v>2641</v>
      </c>
      <c r="M18" s="56"/>
    </row>
    <row r="19" spans="1:13" x14ac:dyDescent="0.25">
      <c r="A19" s="51">
        <v>17</v>
      </c>
      <c r="B19" s="51" t="s">
        <v>790</v>
      </c>
      <c r="C19" s="52" t="s">
        <v>162</v>
      </c>
      <c r="D19" s="52" t="s">
        <v>20</v>
      </c>
      <c r="E19" s="52" t="s">
        <v>163</v>
      </c>
      <c r="F19" s="52" t="s">
        <v>105</v>
      </c>
      <c r="G19" s="55" t="s">
        <v>1765</v>
      </c>
      <c r="H19" s="55" t="s">
        <v>2751</v>
      </c>
      <c r="I19" s="55" t="s">
        <v>2752</v>
      </c>
      <c r="J19" s="55" t="s">
        <v>1534</v>
      </c>
      <c r="K19" s="53" t="s">
        <v>427</v>
      </c>
      <c r="L19" s="54" t="s">
        <v>2753</v>
      </c>
      <c r="M19" s="56"/>
    </row>
    <row r="20" spans="1:13" x14ac:dyDescent="0.25">
      <c r="A20" s="51">
        <v>18</v>
      </c>
      <c r="B20" s="51" t="s">
        <v>779</v>
      </c>
      <c r="C20" s="52" t="s">
        <v>93</v>
      </c>
      <c r="D20" s="52" t="s">
        <v>17</v>
      </c>
      <c r="E20" s="52" t="s">
        <v>94</v>
      </c>
      <c r="F20" s="52" t="s">
        <v>39</v>
      </c>
      <c r="G20" s="51" t="s">
        <v>2719</v>
      </c>
      <c r="H20" s="51" t="s">
        <v>1652</v>
      </c>
      <c r="I20" s="51" t="s">
        <v>1636</v>
      </c>
      <c r="J20" s="51" t="s">
        <v>1710</v>
      </c>
      <c r="K20" s="53" t="s">
        <v>427</v>
      </c>
      <c r="L20" s="54" t="s">
        <v>2754</v>
      </c>
      <c r="M20" s="56"/>
    </row>
    <row r="21" spans="1:13" x14ac:dyDescent="0.25">
      <c r="A21" s="51">
        <v>19</v>
      </c>
      <c r="B21" s="51" t="s">
        <v>438</v>
      </c>
      <c r="C21" s="52" t="s">
        <v>190</v>
      </c>
      <c r="D21" s="52" t="s">
        <v>17</v>
      </c>
      <c r="E21" s="52" t="s">
        <v>395</v>
      </c>
      <c r="F21" s="52" t="s">
        <v>15</v>
      </c>
      <c r="G21" s="55" t="s">
        <v>1526</v>
      </c>
      <c r="H21" s="55" t="s">
        <v>1671</v>
      </c>
      <c r="I21" s="55" t="s">
        <v>2642</v>
      </c>
      <c r="J21" s="55" t="s">
        <v>2643</v>
      </c>
      <c r="K21" s="53" t="s">
        <v>427</v>
      </c>
      <c r="L21" s="54" t="s">
        <v>2644</v>
      </c>
      <c r="M21" s="56"/>
    </row>
    <row r="22" spans="1:13" x14ac:dyDescent="0.25">
      <c r="A22" s="51">
        <v>20</v>
      </c>
      <c r="B22" s="51" t="s">
        <v>661</v>
      </c>
      <c r="C22" s="52" t="s">
        <v>131</v>
      </c>
      <c r="D22" s="52" t="s">
        <v>17</v>
      </c>
      <c r="E22" s="52" t="s">
        <v>34</v>
      </c>
      <c r="F22" s="52" t="s">
        <v>132</v>
      </c>
      <c r="G22" s="55" t="s">
        <v>2715</v>
      </c>
      <c r="H22" s="55" t="s">
        <v>1572</v>
      </c>
      <c r="I22" s="55" t="s">
        <v>1644</v>
      </c>
      <c r="J22" s="55" t="s">
        <v>2716</v>
      </c>
      <c r="K22" s="53" t="s">
        <v>490</v>
      </c>
      <c r="L22" s="54" t="s">
        <v>2717</v>
      </c>
      <c r="M22" s="56"/>
    </row>
    <row r="23" spans="1:13" x14ac:dyDescent="0.25">
      <c r="A23" s="51">
        <v>21</v>
      </c>
      <c r="B23" s="51" t="s">
        <v>886</v>
      </c>
      <c r="C23" s="52" t="s">
        <v>374</v>
      </c>
      <c r="D23" s="52" t="s">
        <v>17</v>
      </c>
      <c r="E23" s="52" t="s">
        <v>375</v>
      </c>
      <c r="F23" s="52" t="s">
        <v>7</v>
      </c>
      <c r="G23" s="51" t="s">
        <v>2775</v>
      </c>
      <c r="H23" s="51" t="s">
        <v>2776</v>
      </c>
      <c r="I23" s="51" t="s">
        <v>1658</v>
      </c>
      <c r="J23" s="51" t="s">
        <v>1403</v>
      </c>
      <c r="K23" s="53" t="s">
        <v>490</v>
      </c>
      <c r="L23" s="54" t="s">
        <v>1571</v>
      </c>
      <c r="M23" s="56"/>
    </row>
    <row r="24" spans="1:13" x14ac:dyDescent="0.25">
      <c r="A24" s="51">
        <v>22</v>
      </c>
      <c r="B24" s="51" t="s">
        <v>997</v>
      </c>
      <c r="C24" s="52" t="s">
        <v>265</v>
      </c>
      <c r="D24" s="52" t="s">
        <v>17</v>
      </c>
      <c r="E24" s="52" t="s">
        <v>269</v>
      </c>
      <c r="F24" s="52" t="s">
        <v>11</v>
      </c>
      <c r="G24" s="55" t="s">
        <v>1041</v>
      </c>
      <c r="H24" s="55" t="s">
        <v>2777</v>
      </c>
      <c r="I24" s="55" t="s">
        <v>2776</v>
      </c>
      <c r="J24" s="55" t="s">
        <v>1283</v>
      </c>
      <c r="K24" s="53" t="s">
        <v>1158</v>
      </c>
      <c r="L24" s="54" t="s">
        <v>1571</v>
      </c>
      <c r="M24" s="56"/>
    </row>
    <row r="25" spans="1:13" x14ac:dyDescent="0.25">
      <c r="A25" s="51">
        <v>23</v>
      </c>
      <c r="B25" s="51" t="s">
        <v>907</v>
      </c>
      <c r="C25" s="52" t="s">
        <v>311</v>
      </c>
      <c r="D25" s="52" t="s">
        <v>17</v>
      </c>
      <c r="E25" s="52" t="s">
        <v>312</v>
      </c>
      <c r="F25" s="52" t="s">
        <v>11</v>
      </c>
      <c r="G25" s="51" t="s">
        <v>2781</v>
      </c>
      <c r="H25" s="51" t="s">
        <v>2777</v>
      </c>
      <c r="I25" s="51" t="s">
        <v>2671</v>
      </c>
      <c r="J25" s="53" t="s">
        <v>1256</v>
      </c>
      <c r="K25" s="53" t="s">
        <v>427</v>
      </c>
      <c r="L25" s="54" t="s">
        <v>2782</v>
      </c>
      <c r="M25" s="56"/>
    </row>
    <row r="26" spans="1:13" x14ac:dyDescent="0.25">
      <c r="A26" s="51">
        <v>24</v>
      </c>
      <c r="B26" s="51" t="s">
        <v>517</v>
      </c>
      <c r="C26" s="52" t="s">
        <v>348</v>
      </c>
      <c r="D26" s="52" t="s">
        <v>17</v>
      </c>
      <c r="E26" s="52" t="s">
        <v>110</v>
      </c>
      <c r="F26" s="52" t="s">
        <v>2309</v>
      </c>
      <c r="G26" s="51" t="s">
        <v>1648</v>
      </c>
      <c r="H26" s="51" t="s">
        <v>1737</v>
      </c>
      <c r="I26" s="51" t="s">
        <v>2252</v>
      </c>
      <c r="J26" s="51" t="s">
        <v>1573</v>
      </c>
      <c r="K26" s="53" t="s">
        <v>427</v>
      </c>
      <c r="L26" s="54" t="s">
        <v>1654</v>
      </c>
      <c r="M26" s="56"/>
    </row>
    <row r="27" spans="1:13" x14ac:dyDescent="0.25">
      <c r="A27" s="51">
        <v>25</v>
      </c>
      <c r="B27" s="51" t="s">
        <v>594</v>
      </c>
      <c r="C27" s="52" t="s">
        <v>69</v>
      </c>
      <c r="D27" s="52" t="s">
        <v>17</v>
      </c>
      <c r="E27" s="52" t="s">
        <v>70</v>
      </c>
      <c r="F27" s="52" t="s">
        <v>39</v>
      </c>
      <c r="G27" s="55" t="s">
        <v>2665</v>
      </c>
      <c r="H27" s="55" t="s">
        <v>1644</v>
      </c>
      <c r="I27" s="55" t="s">
        <v>1534</v>
      </c>
      <c r="J27" s="55" t="s">
        <v>1573</v>
      </c>
      <c r="K27" s="53" t="s">
        <v>427</v>
      </c>
      <c r="L27" s="54" t="s">
        <v>2666</v>
      </c>
      <c r="M27" s="56"/>
    </row>
    <row r="28" spans="1:13" x14ac:dyDescent="0.25">
      <c r="A28" s="51">
        <v>26</v>
      </c>
      <c r="B28" s="51" t="s">
        <v>547</v>
      </c>
      <c r="C28" s="52" t="s">
        <v>121</v>
      </c>
      <c r="D28" s="52" t="s">
        <v>17</v>
      </c>
      <c r="E28" s="52" t="s">
        <v>122</v>
      </c>
      <c r="F28" s="52" t="s">
        <v>39</v>
      </c>
      <c r="G28" s="51" t="s">
        <v>1647</v>
      </c>
      <c r="H28" s="51" t="s">
        <v>2667</v>
      </c>
      <c r="I28" s="51" t="s">
        <v>1649</v>
      </c>
      <c r="J28" s="51" t="s">
        <v>2668</v>
      </c>
      <c r="K28" s="53" t="s">
        <v>740</v>
      </c>
      <c r="L28" s="54" t="s">
        <v>2669</v>
      </c>
      <c r="M28" s="56"/>
    </row>
    <row r="29" spans="1:13" x14ac:dyDescent="0.25">
      <c r="A29" s="51">
        <v>27</v>
      </c>
      <c r="B29" s="51" t="s">
        <v>869</v>
      </c>
      <c r="C29" s="52" t="s">
        <v>174</v>
      </c>
      <c r="D29" s="52" t="s">
        <v>17</v>
      </c>
      <c r="E29" s="52" t="s">
        <v>10</v>
      </c>
      <c r="F29" s="52" t="s">
        <v>11</v>
      </c>
      <c r="G29" s="51" t="s">
        <v>2778</v>
      </c>
      <c r="H29" s="51" t="s">
        <v>1395</v>
      </c>
      <c r="I29" s="51" t="s">
        <v>1182</v>
      </c>
      <c r="J29" s="51" t="s">
        <v>1584</v>
      </c>
      <c r="K29" s="53" t="s">
        <v>427</v>
      </c>
      <c r="L29" s="54" t="s">
        <v>2779</v>
      </c>
      <c r="M29" s="56"/>
    </row>
    <row r="30" spans="1:13" x14ac:dyDescent="0.25">
      <c r="A30" s="51">
        <v>28</v>
      </c>
      <c r="B30" s="51" t="s">
        <v>1995</v>
      </c>
      <c r="C30" s="52" t="s">
        <v>4</v>
      </c>
      <c r="D30" s="52" t="s">
        <v>5</v>
      </c>
      <c r="E30" s="52" t="s">
        <v>18</v>
      </c>
      <c r="F30" s="52" t="s">
        <v>15</v>
      </c>
      <c r="G30" s="55" t="s">
        <v>2670</v>
      </c>
      <c r="H30" s="55" t="s">
        <v>1113</v>
      </c>
      <c r="I30" s="55" t="s">
        <v>2671</v>
      </c>
      <c r="J30" s="55" t="s">
        <v>1730</v>
      </c>
      <c r="K30" s="53" t="s">
        <v>427</v>
      </c>
      <c r="L30" s="54" t="s">
        <v>2672</v>
      </c>
      <c r="M30" s="56"/>
    </row>
    <row r="31" spans="1:13" x14ac:dyDescent="0.25">
      <c r="A31" s="51">
        <v>29</v>
      </c>
      <c r="B31" s="51" t="s">
        <v>553</v>
      </c>
      <c r="C31" s="52" t="s">
        <v>50</v>
      </c>
      <c r="D31" s="52" t="s">
        <v>17</v>
      </c>
      <c r="E31" s="52" t="s">
        <v>51</v>
      </c>
      <c r="F31" s="52" t="s">
        <v>39</v>
      </c>
      <c r="G31" s="51" t="s">
        <v>2673</v>
      </c>
      <c r="H31" s="51" t="s">
        <v>1410</v>
      </c>
      <c r="I31" s="51" t="s">
        <v>1358</v>
      </c>
      <c r="J31" s="51" t="s">
        <v>2674</v>
      </c>
      <c r="K31" s="53" t="s">
        <v>490</v>
      </c>
      <c r="L31" s="54" t="s">
        <v>2675</v>
      </c>
      <c r="M31" s="56"/>
    </row>
    <row r="32" spans="1:13" x14ac:dyDescent="0.25">
      <c r="A32" s="51">
        <v>30</v>
      </c>
      <c r="B32" s="51" t="s">
        <v>915</v>
      </c>
      <c r="C32" s="52" t="s">
        <v>215</v>
      </c>
      <c r="D32" s="52" t="s">
        <v>17</v>
      </c>
      <c r="E32" s="52" t="s">
        <v>216</v>
      </c>
      <c r="F32" s="52" t="s">
        <v>155</v>
      </c>
      <c r="G32" s="55" t="s">
        <v>2783</v>
      </c>
      <c r="H32" s="55" t="s">
        <v>1723</v>
      </c>
      <c r="I32" s="55" t="s">
        <v>1656</v>
      </c>
      <c r="J32" s="55" t="s">
        <v>1593</v>
      </c>
      <c r="K32" s="53" t="s">
        <v>427</v>
      </c>
      <c r="L32" s="54" t="s">
        <v>2784</v>
      </c>
      <c r="M32" s="56"/>
    </row>
    <row r="33" spans="1:13" x14ac:dyDescent="0.25">
      <c r="A33" s="51">
        <v>31</v>
      </c>
      <c r="B33" s="51" t="s">
        <v>450</v>
      </c>
      <c r="C33" s="52" t="s">
        <v>213</v>
      </c>
      <c r="D33" s="52" t="s">
        <v>17</v>
      </c>
      <c r="E33" s="52" t="s">
        <v>110</v>
      </c>
      <c r="F33" s="52" t="s">
        <v>39</v>
      </c>
      <c r="G33" s="55" t="s">
        <v>1731</v>
      </c>
      <c r="H33" s="55" t="s">
        <v>1361</v>
      </c>
      <c r="I33" s="55" t="s">
        <v>1714</v>
      </c>
      <c r="J33" s="55" t="s">
        <v>1660</v>
      </c>
      <c r="K33" s="53" t="s">
        <v>490</v>
      </c>
      <c r="L33" s="54" t="s">
        <v>2645</v>
      </c>
      <c r="M33" s="56"/>
    </row>
    <row r="34" spans="1:13" x14ac:dyDescent="0.25">
      <c r="A34" s="51">
        <v>32</v>
      </c>
      <c r="B34" s="51" t="s">
        <v>558</v>
      </c>
      <c r="C34" s="52" t="s">
        <v>228</v>
      </c>
      <c r="D34" s="52" t="s">
        <v>17</v>
      </c>
      <c r="E34" s="52" t="s">
        <v>229</v>
      </c>
      <c r="F34" s="52" t="s">
        <v>29</v>
      </c>
      <c r="G34" s="55" t="s">
        <v>1730</v>
      </c>
      <c r="H34" s="55" t="s">
        <v>1596</v>
      </c>
      <c r="I34" s="55" t="s">
        <v>2258</v>
      </c>
      <c r="J34" s="55" t="s">
        <v>1671</v>
      </c>
      <c r="K34" s="53" t="s">
        <v>490</v>
      </c>
      <c r="L34" s="54" t="s">
        <v>2676</v>
      </c>
      <c r="M34" s="56"/>
    </row>
    <row r="35" spans="1:13" x14ac:dyDescent="0.25">
      <c r="A35" s="51">
        <v>33</v>
      </c>
      <c r="B35" s="51" t="s">
        <v>667</v>
      </c>
      <c r="C35" s="52" t="s">
        <v>37</v>
      </c>
      <c r="D35" s="52" t="s">
        <v>17</v>
      </c>
      <c r="E35" s="52" t="s">
        <v>34</v>
      </c>
      <c r="F35" s="52" t="s">
        <v>15</v>
      </c>
      <c r="G35" s="51" t="s">
        <v>1843</v>
      </c>
      <c r="H35" s="51" t="s">
        <v>1790</v>
      </c>
      <c r="I35" s="51" t="s">
        <v>2718</v>
      </c>
      <c r="J35" s="51" t="s">
        <v>2719</v>
      </c>
      <c r="K35" s="53" t="s">
        <v>1491</v>
      </c>
      <c r="L35" s="54" t="s">
        <v>2720</v>
      </c>
      <c r="M35" s="56"/>
    </row>
    <row r="36" spans="1:13" x14ac:dyDescent="0.25">
      <c r="A36" s="51">
        <v>34</v>
      </c>
      <c r="B36" s="51" t="s">
        <v>433</v>
      </c>
      <c r="C36" s="52" t="s">
        <v>271</v>
      </c>
      <c r="D36" s="52" t="s">
        <v>17</v>
      </c>
      <c r="E36" s="52" t="s">
        <v>272</v>
      </c>
      <c r="F36" s="52" t="s">
        <v>273</v>
      </c>
      <c r="G36" s="51" t="s">
        <v>1636</v>
      </c>
      <c r="H36" s="51" t="s">
        <v>1191</v>
      </c>
      <c r="I36" s="51" t="s">
        <v>1611</v>
      </c>
      <c r="J36" s="51" t="s">
        <v>1279</v>
      </c>
      <c r="K36" s="53" t="s">
        <v>490</v>
      </c>
      <c r="L36" s="54" t="s">
        <v>1251</v>
      </c>
      <c r="M36" s="56"/>
    </row>
    <row r="37" spans="1:13" x14ac:dyDescent="0.25">
      <c r="A37" s="51">
        <v>35</v>
      </c>
      <c r="B37" s="51" t="s">
        <v>573</v>
      </c>
      <c r="C37" s="52" t="s">
        <v>242</v>
      </c>
      <c r="D37" s="52" t="s">
        <v>17</v>
      </c>
      <c r="E37" s="52" t="s">
        <v>243</v>
      </c>
      <c r="F37" s="52" t="s">
        <v>39</v>
      </c>
      <c r="G37" s="51" t="s">
        <v>1257</v>
      </c>
      <c r="H37" s="51" t="s">
        <v>1578</v>
      </c>
      <c r="I37" s="51" t="s">
        <v>2677</v>
      </c>
      <c r="J37" s="51" t="s">
        <v>2678</v>
      </c>
      <c r="K37" s="53" t="s">
        <v>1951</v>
      </c>
      <c r="L37" s="54" t="s">
        <v>2679</v>
      </c>
      <c r="M37" s="56"/>
    </row>
    <row r="38" spans="1:13" x14ac:dyDescent="0.25">
      <c r="A38" s="51">
        <v>36</v>
      </c>
      <c r="B38" s="51" t="s">
        <v>864</v>
      </c>
      <c r="C38" s="52" t="s">
        <v>82</v>
      </c>
      <c r="D38" s="52" t="s">
        <v>17</v>
      </c>
      <c r="E38" s="52" t="s">
        <v>10</v>
      </c>
      <c r="F38" s="52" t="s">
        <v>11</v>
      </c>
      <c r="G38" s="55" t="s">
        <v>2242</v>
      </c>
      <c r="H38" s="55" t="s">
        <v>2255</v>
      </c>
      <c r="I38" s="55" t="s">
        <v>1113</v>
      </c>
      <c r="J38" s="55" t="s">
        <v>2651</v>
      </c>
      <c r="K38" s="53" t="s">
        <v>740</v>
      </c>
      <c r="L38" s="54" t="s">
        <v>2780</v>
      </c>
      <c r="M38" s="56"/>
    </row>
    <row r="39" spans="1:13" x14ac:dyDescent="0.25">
      <c r="A39" s="51">
        <v>37</v>
      </c>
      <c r="B39" s="51" t="s">
        <v>564</v>
      </c>
      <c r="C39" s="52" t="s">
        <v>59</v>
      </c>
      <c r="D39" s="52" t="s">
        <v>17</v>
      </c>
      <c r="E39" s="52" t="s">
        <v>60</v>
      </c>
      <c r="F39" s="52" t="s">
        <v>15</v>
      </c>
      <c r="G39" s="55" t="s">
        <v>2275</v>
      </c>
      <c r="H39" s="55" t="s">
        <v>1737</v>
      </c>
      <c r="I39" s="55" t="s">
        <v>2651</v>
      </c>
      <c r="J39" s="55" t="s">
        <v>2680</v>
      </c>
      <c r="K39" s="53" t="s">
        <v>1158</v>
      </c>
      <c r="L39" s="54" t="s">
        <v>2681</v>
      </c>
      <c r="M39" s="56"/>
    </row>
    <row r="40" spans="1:13" x14ac:dyDescent="0.25">
      <c r="A40" s="51">
        <v>38</v>
      </c>
      <c r="B40" s="51" t="s">
        <v>577</v>
      </c>
      <c r="C40" s="52" t="s">
        <v>62</v>
      </c>
      <c r="D40" s="52" t="s">
        <v>17</v>
      </c>
      <c r="E40" s="52" t="s">
        <v>24</v>
      </c>
      <c r="F40" s="52" t="s">
        <v>63</v>
      </c>
      <c r="G40" s="51" t="s">
        <v>1597</v>
      </c>
      <c r="H40" s="51" t="s">
        <v>1667</v>
      </c>
      <c r="I40" s="51" t="s">
        <v>1396</v>
      </c>
      <c r="J40" s="51" t="s">
        <v>1606</v>
      </c>
      <c r="K40" s="53" t="s">
        <v>490</v>
      </c>
      <c r="L40" s="54" t="s">
        <v>2682</v>
      </c>
      <c r="M40" s="56"/>
    </row>
    <row r="41" spans="1:13" x14ac:dyDescent="0.25">
      <c r="A41" s="51">
        <v>39</v>
      </c>
      <c r="B41" s="51" t="s">
        <v>583</v>
      </c>
      <c r="C41" s="52" t="s">
        <v>326</v>
      </c>
      <c r="D41" s="52" t="s">
        <v>327</v>
      </c>
      <c r="E41" s="52" t="s">
        <v>328</v>
      </c>
      <c r="F41" s="52" t="s">
        <v>329</v>
      </c>
      <c r="G41" s="55" t="s">
        <v>1271</v>
      </c>
      <c r="H41" s="55" t="s">
        <v>2683</v>
      </c>
      <c r="I41" s="55" t="s">
        <v>1577</v>
      </c>
      <c r="J41" s="55" t="s">
        <v>2684</v>
      </c>
      <c r="K41" s="53" t="s">
        <v>490</v>
      </c>
      <c r="L41" s="54" t="s">
        <v>2685</v>
      </c>
      <c r="M41" s="56"/>
    </row>
    <row r="42" spans="1:13" x14ac:dyDescent="0.25">
      <c r="A42" s="51">
        <v>40</v>
      </c>
      <c r="B42" s="51" t="s">
        <v>2176</v>
      </c>
      <c r="C42" s="52" t="s">
        <v>1880</v>
      </c>
      <c r="D42" s="52" t="s">
        <v>17</v>
      </c>
      <c r="E42" s="52" t="s">
        <v>1881</v>
      </c>
      <c r="F42" s="52" t="s">
        <v>132</v>
      </c>
      <c r="G42" s="55" t="s">
        <v>1544</v>
      </c>
      <c r="H42" s="55" t="s">
        <v>2755</v>
      </c>
      <c r="I42" s="55" t="s">
        <v>2756</v>
      </c>
      <c r="J42" s="55" t="s">
        <v>2670</v>
      </c>
      <c r="K42" s="53" t="s">
        <v>427</v>
      </c>
      <c r="L42" s="54" t="s">
        <v>2757</v>
      </c>
      <c r="M42" s="56"/>
    </row>
    <row r="43" spans="1:13" x14ac:dyDescent="0.25">
      <c r="A43" s="51">
        <v>41</v>
      </c>
      <c r="B43" s="51" t="s">
        <v>568</v>
      </c>
      <c r="C43" s="52" t="s">
        <v>53</v>
      </c>
      <c r="D43" s="52" t="s">
        <v>17</v>
      </c>
      <c r="E43" s="52" t="s">
        <v>52</v>
      </c>
      <c r="F43" s="52" t="s">
        <v>15</v>
      </c>
      <c r="G43" s="51" t="s">
        <v>1529</v>
      </c>
      <c r="H43" s="51" t="s">
        <v>648</v>
      </c>
      <c r="I43" s="51" t="s">
        <v>2261</v>
      </c>
      <c r="J43" s="51" t="s">
        <v>1401</v>
      </c>
      <c r="K43" s="53" t="s">
        <v>427</v>
      </c>
      <c r="L43" s="54" t="s">
        <v>2686</v>
      </c>
      <c r="M43" s="56"/>
    </row>
    <row r="44" spans="1:13" x14ac:dyDescent="0.25">
      <c r="A44" s="51">
        <v>42</v>
      </c>
      <c r="B44" s="51" t="s">
        <v>707</v>
      </c>
      <c r="C44" s="52" t="s">
        <v>125</v>
      </c>
      <c r="D44" s="52" t="s">
        <v>17</v>
      </c>
      <c r="E44" s="52" t="s">
        <v>126</v>
      </c>
      <c r="F44" s="52" t="s">
        <v>15</v>
      </c>
      <c r="G44" s="55" t="s">
        <v>1793</v>
      </c>
      <c r="H44" s="55" t="s">
        <v>1138</v>
      </c>
      <c r="I44" s="55" t="s">
        <v>2721</v>
      </c>
      <c r="J44" s="55" t="s">
        <v>2722</v>
      </c>
      <c r="K44" s="53" t="s">
        <v>427</v>
      </c>
      <c r="L44" s="54" t="s">
        <v>2723</v>
      </c>
      <c r="M44" s="56"/>
    </row>
    <row r="45" spans="1:13" x14ac:dyDescent="0.25">
      <c r="A45" s="51">
        <v>43</v>
      </c>
      <c r="B45" s="51" t="s">
        <v>805</v>
      </c>
      <c r="C45" s="52" t="s">
        <v>259</v>
      </c>
      <c r="D45" s="52" t="s">
        <v>17</v>
      </c>
      <c r="E45" s="52" t="s">
        <v>260</v>
      </c>
      <c r="F45" s="52" t="s">
        <v>128</v>
      </c>
      <c r="G45" s="51" t="s">
        <v>1556</v>
      </c>
      <c r="H45" s="51" t="s">
        <v>1644</v>
      </c>
      <c r="I45" s="51" t="s">
        <v>1769</v>
      </c>
      <c r="J45" s="51" t="s">
        <v>1542</v>
      </c>
      <c r="K45" s="53" t="s">
        <v>490</v>
      </c>
      <c r="L45" s="54" t="s">
        <v>2758</v>
      </c>
      <c r="M45" s="56"/>
    </row>
    <row r="46" spans="1:13" x14ac:dyDescent="0.25">
      <c r="A46" s="51">
        <v>44</v>
      </c>
      <c r="B46" s="51" t="s">
        <v>1232</v>
      </c>
      <c r="C46" s="52" t="s">
        <v>1102</v>
      </c>
      <c r="D46" s="52" t="s">
        <v>17</v>
      </c>
      <c r="E46" s="52" t="s">
        <v>1103</v>
      </c>
      <c r="F46" s="52" t="s">
        <v>1104</v>
      </c>
      <c r="G46" s="55" t="s">
        <v>1675</v>
      </c>
      <c r="H46" s="55" t="s">
        <v>2687</v>
      </c>
      <c r="I46" s="55" t="s">
        <v>657</v>
      </c>
      <c r="J46" s="55" t="s">
        <v>1404</v>
      </c>
      <c r="K46" s="53" t="s">
        <v>490</v>
      </c>
      <c r="L46" s="54" t="s">
        <v>2688</v>
      </c>
      <c r="M46" s="56"/>
    </row>
    <row r="47" spans="1:13" x14ac:dyDescent="0.25">
      <c r="A47" s="51">
        <v>45</v>
      </c>
      <c r="B47" s="51" t="s">
        <v>727</v>
      </c>
      <c r="C47" s="52" t="s">
        <v>322</v>
      </c>
      <c r="D47" s="52" t="s">
        <v>17</v>
      </c>
      <c r="E47" s="52" t="s">
        <v>58</v>
      </c>
      <c r="F47" s="52" t="s">
        <v>323</v>
      </c>
      <c r="G47" s="51" t="s">
        <v>1280</v>
      </c>
      <c r="H47" s="51" t="s">
        <v>1193</v>
      </c>
      <c r="I47" s="51" t="s">
        <v>2724</v>
      </c>
      <c r="J47" s="51" t="s">
        <v>1111</v>
      </c>
      <c r="K47" s="53" t="s">
        <v>427</v>
      </c>
      <c r="L47" s="54" t="s">
        <v>2725</v>
      </c>
      <c r="M47" s="56"/>
    </row>
    <row r="48" spans="1:13" x14ac:dyDescent="0.25">
      <c r="A48" s="51">
        <v>46</v>
      </c>
      <c r="B48" s="51" t="s">
        <v>2495</v>
      </c>
      <c r="C48" s="52" t="s">
        <v>2306</v>
      </c>
      <c r="D48" s="52" t="s">
        <v>388</v>
      </c>
      <c r="E48" s="52" t="s">
        <v>389</v>
      </c>
      <c r="F48" s="52" t="s">
        <v>15</v>
      </c>
      <c r="G48" s="55" t="s">
        <v>1572</v>
      </c>
      <c r="H48" s="55" t="s">
        <v>1300</v>
      </c>
      <c r="I48" s="55" t="s">
        <v>645</v>
      </c>
      <c r="J48" s="55" t="s">
        <v>1667</v>
      </c>
      <c r="K48" s="53" t="s">
        <v>740</v>
      </c>
      <c r="L48" s="54" t="s">
        <v>2726</v>
      </c>
      <c r="M48" s="56"/>
    </row>
    <row r="49" spans="1:13" x14ac:dyDescent="0.25">
      <c r="A49" s="51">
        <v>47</v>
      </c>
      <c r="B49" s="51" t="s">
        <v>2727</v>
      </c>
      <c r="C49" s="52" t="s">
        <v>2304</v>
      </c>
      <c r="D49" s="52" t="s">
        <v>327</v>
      </c>
      <c r="E49" s="52" t="s">
        <v>212</v>
      </c>
      <c r="F49" s="52" t="s">
        <v>294</v>
      </c>
      <c r="G49" s="51" t="s">
        <v>2728</v>
      </c>
      <c r="H49" s="51" t="s">
        <v>1766</v>
      </c>
      <c r="I49" s="51" t="s">
        <v>1531</v>
      </c>
      <c r="J49" s="51" t="s">
        <v>1398</v>
      </c>
      <c r="K49" s="53" t="s">
        <v>534</v>
      </c>
      <c r="L49" s="54" t="s">
        <v>2729</v>
      </c>
      <c r="M49" s="56"/>
    </row>
    <row r="50" spans="1:13" x14ac:dyDescent="0.25">
      <c r="A50" s="51">
        <v>48</v>
      </c>
      <c r="B50" s="51" t="s">
        <v>1380</v>
      </c>
      <c r="C50" s="52" t="s">
        <v>1089</v>
      </c>
      <c r="D50" s="52" t="s">
        <v>17</v>
      </c>
      <c r="E50" s="52" t="s">
        <v>141</v>
      </c>
      <c r="F50" s="52" t="s">
        <v>1090</v>
      </c>
      <c r="G50" s="55" t="s">
        <v>1045</v>
      </c>
      <c r="H50" s="55" t="s">
        <v>1263</v>
      </c>
      <c r="I50" s="55" t="s">
        <v>1407</v>
      </c>
      <c r="J50" s="55" t="s">
        <v>1138</v>
      </c>
      <c r="K50" s="53" t="s">
        <v>490</v>
      </c>
      <c r="L50" s="54" t="s">
        <v>2759</v>
      </c>
      <c r="M50" s="56"/>
    </row>
    <row r="51" spans="1:13" x14ac:dyDescent="0.25">
      <c r="A51" s="51">
        <v>49</v>
      </c>
      <c r="B51" s="51" t="s">
        <v>1745</v>
      </c>
      <c r="C51" s="52" t="s">
        <v>1512</v>
      </c>
      <c r="D51" s="52" t="s">
        <v>17</v>
      </c>
      <c r="E51" s="52" t="s">
        <v>26</v>
      </c>
      <c r="F51" s="52" t="s">
        <v>105</v>
      </c>
      <c r="G51" s="51" t="s">
        <v>657</v>
      </c>
      <c r="H51" s="51" t="s">
        <v>1672</v>
      </c>
      <c r="I51" s="51" t="s">
        <v>657</v>
      </c>
      <c r="J51" s="51" t="s">
        <v>674</v>
      </c>
      <c r="K51" s="53" t="s">
        <v>427</v>
      </c>
      <c r="L51" s="54" t="s">
        <v>2760</v>
      </c>
      <c r="M51" s="56"/>
    </row>
    <row r="52" spans="1:13" x14ac:dyDescent="0.25">
      <c r="A52" s="51">
        <v>50</v>
      </c>
      <c r="B52" s="51" t="s">
        <v>811</v>
      </c>
      <c r="C52" s="52" t="s">
        <v>396</v>
      </c>
      <c r="D52" s="52" t="s">
        <v>79</v>
      </c>
      <c r="E52" s="52" t="s">
        <v>35</v>
      </c>
      <c r="F52" s="52" t="s">
        <v>39</v>
      </c>
      <c r="G52" s="55" t="s">
        <v>1117</v>
      </c>
      <c r="H52" s="55" t="s">
        <v>1272</v>
      </c>
      <c r="I52" s="55" t="s">
        <v>1196</v>
      </c>
      <c r="J52" s="55" t="s">
        <v>780</v>
      </c>
      <c r="K52" s="53" t="s">
        <v>427</v>
      </c>
      <c r="L52" s="54" t="s">
        <v>2761</v>
      </c>
      <c r="M52" s="56"/>
    </row>
    <row r="53" spans="1:13" x14ac:dyDescent="0.25">
      <c r="A53" s="51">
        <v>51</v>
      </c>
      <c r="B53" s="51" t="s">
        <v>2762</v>
      </c>
      <c r="C53" s="52" t="s">
        <v>1507</v>
      </c>
      <c r="D53" s="52" t="s">
        <v>17</v>
      </c>
      <c r="E53" s="52" t="s">
        <v>212</v>
      </c>
      <c r="F53" s="52" t="s">
        <v>1508</v>
      </c>
      <c r="G53" s="51" t="s">
        <v>1552</v>
      </c>
      <c r="H53" s="51" t="s">
        <v>1581</v>
      </c>
      <c r="I53" s="51" t="s">
        <v>1207</v>
      </c>
      <c r="J53" s="51" t="s">
        <v>1138</v>
      </c>
      <c r="K53" s="53" t="s">
        <v>490</v>
      </c>
      <c r="L53" s="54" t="s">
        <v>2763</v>
      </c>
      <c r="M53" s="56"/>
    </row>
    <row r="54" spans="1:13" x14ac:dyDescent="0.25">
      <c r="A54" s="51">
        <v>52</v>
      </c>
      <c r="B54" s="51" t="s">
        <v>598</v>
      </c>
      <c r="C54" s="52" t="s">
        <v>16</v>
      </c>
      <c r="D54" s="52" t="s">
        <v>17</v>
      </c>
      <c r="E54" s="52" t="s">
        <v>18</v>
      </c>
      <c r="F54" s="52" t="s">
        <v>15</v>
      </c>
      <c r="G54" s="51" t="s">
        <v>1543</v>
      </c>
      <c r="H54" s="51" t="s">
        <v>2689</v>
      </c>
      <c r="I54" s="51" t="s">
        <v>1190</v>
      </c>
      <c r="J54" s="51" t="s">
        <v>1295</v>
      </c>
      <c r="K54" s="53" t="s">
        <v>490</v>
      </c>
      <c r="L54" s="54" t="s">
        <v>2690</v>
      </c>
      <c r="M54" s="56"/>
    </row>
    <row r="55" spans="1:13" x14ac:dyDescent="0.25">
      <c r="A55" s="51">
        <v>53</v>
      </c>
      <c r="B55" s="51" t="s">
        <v>1716</v>
      </c>
      <c r="C55" s="52" t="s">
        <v>1884</v>
      </c>
      <c r="D55" s="52" t="s">
        <v>20</v>
      </c>
      <c r="E55" s="52" t="s">
        <v>92</v>
      </c>
      <c r="F55" s="52" t="s">
        <v>128</v>
      </c>
      <c r="G55" s="55" t="s">
        <v>654</v>
      </c>
      <c r="H55" s="55" t="s">
        <v>1117</v>
      </c>
      <c r="I55" s="55" t="s">
        <v>1247</v>
      </c>
      <c r="J55" s="55" t="s">
        <v>1559</v>
      </c>
      <c r="K55" s="53" t="s">
        <v>490</v>
      </c>
      <c r="L55" s="54" t="s">
        <v>2764</v>
      </c>
      <c r="M55" s="56"/>
    </row>
    <row r="56" spans="1:13" x14ac:dyDescent="0.25">
      <c r="A56" s="51">
        <v>54</v>
      </c>
      <c r="B56" s="51" t="s">
        <v>1242</v>
      </c>
      <c r="C56" s="52" t="s">
        <v>1094</v>
      </c>
      <c r="D56" s="52" t="s">
        <v>17</v>
      </c>
      <c r="E56" s="52" t="s">
        <v>1095</v>
      </c>
      <c r="F56" s="52" t="s">
        <v>146</v>
      </c>
      <c r="G56" s="55" t="s">
        <v>1180</v>
      </c>
      <c r="H56" s="55" t="s">
        <v>1412</v>
      </c>
      <c r="I56" s="55" t="s">
        <v>1256</v>
      </c>
      <c r="J56" s="55" t="s">
        <v>1769</v>
      </c>
      <c r="K56" s="53" t="s">
        <v>427</v>
      </c>
      <c r="L56" s="54" t="s">
        <v>2691</v>
      </c>
      <c r="M56" s="56"/>
    </row>
    <row r="57" spans="1:13" x14ac:dyDescent="0.25">
      <c r="A57" s="51">
        <v>55</v>
      </c>
      <c r="B57" s="51" t="s">
        <v>1160</v>
      </c>
      <c r="C57" s="52" t="s">
        <v>1080</v>
      </c>
      <c r="D57" s="52" t="s">
        <v>17</v>
      </c>
      <c r="E57" s="52" t="s">
        <v>1081</v>
      </c>
      <c r="F57" s="52" t="s">
        <v>1082</v>
      </c>
      <c r="G57" s="55" t="s">
        <v>1403</v>
      </c>
      <c r="H57" s="55" t="s">
        <v>2646</v>
      </c>
      <c r="I57" s="55" t="s">
        <v>442</v>
      </c>
      <c r="J57" s="55" t="s">
        <v>1119</v>
      </c>
      <c r="K57" s="53" t="s">
        <v>427</v>
      </c>
      <c r="L57" s="54" t="s">
        <v>2647</v>
      </c>
      <c r="M57" s="56"/>
    </row>
    <row r="58" spans="1:13" x14ac:dyDescent="0.25">
      <c r="A58" s="51">
        <v>56</v>
      </c>
      <c r="B58" s="51" t="s">
        <v>1202</v>
      </c>
      <c r="C58" s="52" t="s">
        <v>78</v>
      </c>
      <c r="D58" s="52" t="s">
        <v>79</v>
      </c>
      <c r="E58" s="52" t="s">
        <v>80</v>
      </c>
      <c r="F58" s="52" t="s">
        <v>39</v>
      </c>
      <c r="G58" s="51" t="s">
        <v>1272</v>
      </c>
      <c r="H58" s="51" t="s">
        <v>428</v>
      </c>
      <c r="I58" s="51" t="s">
        <v>1131</v>
      </c>
      <c r="J58" s="51" t="s">
        <v>1117</v>
      </c>
      <c r="K58" s="53" t="s">
        <v>740</v>
      </c>
      <c r="L58" s="54" t="s">
        <v>2692</v>
      </c>
      <c r="M58" s="56"/>
    </row>
    <row r="59" spans="1:13" x14ac:dyDescent="0.25">
      <c r="A59" s="51">
        <v>57</v>
      </c>
      <c r="B59" s="51" t="s">
        <v>1327</v>
      </c>
      <c r="C59" s="52" t="s">
        <v>1093</v>
      </c>
      <c r="D59" s="52" t="s">
        <v>17</v>
      </c>
      <c r="E59" s="52" t="s">
        <v>24</v>
      </c>
      <c r="F59" s="52" t="s">
        <v>128</v>
      </c>
      <c r="G59" s="55" t="s">
        <v>688</v>
      </c>
      <c r="H59" s="55" t="s">
        <v>1362</v>
      </c>
      <c r="I59" s="55" t="s">
        <v>1272</v>
      </c>
      <c r="J59" s="55" t="s">
        <v>1561</v>
      </c>
      <c r="K59" s="53" t="s">
        <v>497</v>
      </c>
      <c r="L59" s="54" t="s">
        <v>2730</v>
      </c>
      <c r="M59" s="56"/>
    </row>
    <row r="60" spans="1:13" x14ac:dyDescent="0.25">
      <c r="A60" s="51">
        <v>58</v>
      </c>
      <c r="B60" s="51" t="s">
        <v>825</v>
      </c>
      <c r="C60" s="52" t="s">
        <v>281</v>
      </c>
      <c r="D60" s="52" t="s">
        <v>17</v>
      </c>
      <c r="E60" s="52" t="s">
        <v>26</v>
      </c>
      <c r="F60" s="52" t="s">
        <v>128</v>
      </c>
      <c r="G60" s="51" t="s">
        <v>669</v>
      </c>
      <c r="H60" s="51" t="s">
        <v>1411</v>
      </c>
      <c r="I60" s="51" t="s">
        <v>648</v>
      </c>
      <c r="J60" s="51" t="s">
        <v>447</v>
      </c>
      <c r="K60" s="53" t="s">
        <v>427</v>
      </c>
      <c r="L60" s="54" t="s">
        <v>2765</v>
      </c>
      <c r="M60" s="56"/>
    </row>
    <row r="61" spans="1:13" x14ac:dyDescent="0.25">
      <c r="A61" s="51">
        <v>59</v>
      </c>
      <c r="B61" s="51" t="s">
        <v>2516</v>
      </c>
      <c r="C61" s="52" t="s">
        <v>2302</v>
      </c>
      <c r="D61" s="52" t="s">
        <v>17</v>
      </c>
      <c r="E61" s="52" t="s">
        <v>2303</v>
      </c>
      <c r="F61" s="52" t="s">
        <v>294</v>
      </c>
      <c r="G61" s="51" t="s">
        <v>1132</v>
      </c>
      <c r="H61" s="51" t="s">
        <v>1220</v>
      </c>
      <c r="I61" s="51" t="s">
        <v>1778</v>
      </c>
      <c r="J61" s="51" t="s">
        <v>1353</v>
      </c>
      <c r="K61" s="53" t="s">
        <v>427</v>
      </c>
      <c r="L61" s="54" t="s">
        <v>2731</v>
      </c>
      <c r="M61" s="56"/>
    </row>
    <row r="62" spans="1:13" x14ac:dyDescent="0.25">
      <c r="A62" s="51">
        <v>60</v>
      </c>
      <c r="B62" s="51" t="s">
        <v>474</v>
      </c>
      <c r="C62" s="52" t="s">
        <v>1070</v>
      </c>
      <c r="D62" s="52" t="s">
        <v>17</v>
      </c>
      <c r="E62" s="52" t="s">
        <v>240</v>
      </c>
      <c r="F62" s="52" t="s">
        <v>7</v>
      </c>
      <c r="G62" s="51" t="s">
        <v>1591</v>
      </c>
      <c r="H62" s="51" t="s">
        <v>1727</v>
      </c>
      <c r="I62" s="51" t="s">
        <v>2648</v>
      </c>
      <c r="J62" s="51" t="s">
        <v>1149</v>
      </c>
      <c r="K62" s="53" t="s">
        <v>490</v>
      </c>
      <c r="L62" s="54" t="s">
        <v>2649</v>
      </c>
      <c r="M62" s="56"/>
    </row>
    <row r="63" spans="1:13" x14ac:dyDescent="0.25">
      <c r="A63" s="51">
        <v>61</v>
      </c>
      <c r="B63" s="51" t="s">
        <v>1751</v>
      </c>
      <c r="C63" s="52" t="s">
        <v>164</v>
      </c>
      <c r="D63" s="52" t="s">
        <v>17</v>
      </c>
      <c r="E63" s="52" t="s">
        <v>35</v>
      </c>
      <c r="F63" s="52" t="s">
        <v>165</v>
      </c>
      <c r="G63" s="55" t="s">
        <v>1278</v>
      </c>
      <c r="H63" s="55" t="s">
        <v>1269</v>
      </c>
      <c r="I63" s="55" t="s">
        <v>1426</v>
      </c>
      <c r="J63" s="53" t="s">
        <v>1700</v>
      </c>
      <c r="K63" s="53" t="s">
        <v>490</v>
      </c>
      <c r="L63" s="54" t="s">
        <v>2766</v>
      </c>
      <c r="M63" s="56"/>
    </row>
    <row r="64" spans="1:13" x14ac:dyDescent="0.25">
      <c r="A64" s="51">
        <v>62</v>
      </c>
      <c r="B64" s="51" t="s">
        <v>687</v>
      </c>
      <c r="C64" s="52" t="s">
        <v>191</v>
      </c>
      <c r="D64" s="52" t="s">
        <v>17</v>
      </c>
      <c r="E64" s="52" t="s">
        <v>24</v>
      </c>
      <c r="F64" s="52" t="s">
        <v>21</v>
      </c>
      <c r="G64" s="55" t="s">
        <v>436</v>
      </c>
      <c r="H64" s="55" t="s">
        <v>1527</v>
      </c>
      <c r="I64" s="55" t="s">
        <v>2683</v>
      </c>
      <c r="J64" s="55" t="s">
        <v>1247</v>
      </c>
      <c r="K64" s="53" t="s">
        <v>534</v>
      </c>
      <c r="L64" s="54" t="s">
        <v>1208</v>
      </c>
      <c r="M64" s="56"/>
    </row>
    <row r="65" spans="1:13" x14ac:dyDescent="0.25">
      <c r="A65" s="51">
        <v>63</v>
      </c>
      <c r="B65" s="51" t="s">
        <v>1690</v>
      </c>
      <c r="C65" s="52" t="s">
        <v>247</v>
      </c>
      <c r="D65" s="52" t="s">
        <v>17</v>
      </c>
      <c r="E65" s="52" t="s">
        <v>236</v>
      </c>
      <c r="F65" s="52" t="s">
        <v>128</v>
      </c>
      <c r="G65" s="51" t="s">
        <v>1609</v>
      </c>
      <c r="H65" s="51" t="s">
        <v>1311</v>
      </c>
      <c r="I65" s="51" t="s">
        <v>1125</v>
      </c>
      <c r="J65" s="51" t="s">
        <v>1408</v>
      </c>
      <c r="K65" s="53" t="s">
        <v>740</v>
      </c>
      <c r="L65" s="54" t="s">
        <v>2732</v>
      </c>
      <c r="M65" s="56"/>
    </row>
    <row r="66" spans="1:13" x14ac:dyDescent="0.25">
      <c r="A66" s="51">
        <v>64</v>
      </c>
      <c r="B66" s="51" t="s">
        <v>2350</v>
      </c>
      <c r="C66" s="52" t="s">
        <v>2299</v>
      </c>
      <c r="D66" s="52" t="s">
        <v>17</v>
      </c>
      <c r="E66" s="52" t="s">
        <v>89</v>
      </c>
      <c r="F66" s="52" t="s">
        <v>1508</v>
      </c>
      <c r="G66" s="51" t="s">
        <v>855</v>
      </c>
      <c r="H66" s="51" t="s">
        <v>1287</v>
      </c>
      <c r="I66" s="51" t="s">
        <v>1680</v>
      </c>
      <c r="J66" s="51" t="s">
        <v>1429</v>
      </c>
      <c r="K66" s="53" t="s">
        <v>427</v>
      </c>
      <c r="L66" s="54" t="s">
        <v>2650</v>
      </c>
      <c r="M66" s="56"/>
    </row>
    <row r="67" spans="1:13" x14ac:dyDescent="0.25">
      <c r="A67" s="51">
        <v>65</v>
      </c>
      <c r="B67" s="51" t="s">
        <v>620</v>
      </c>
      <c r="C67" s="52" t="s">
        <v>295</v>
      </c>
      <c r="D67" s="52" t="s">
        <v>17</v>
      </c>
      <c r="E67" s="52" t="s">
        <v>296</v>
      </c>
      <c r="F67" s="52" t="s">
        <v>297</v>
      </c>
      <c r="G67" s="55" t="s">
        <v>1044</v>
      </c>
      <c r="H67" s="55" t="s">
        <v>658</v>
      </c>
      <c r="I67" s="55" t="s">
        <v>865</v>
      </c>
      <c r="J67" s="55" t="s">
        <v>1404</v>
      </c>
      <c r="K67" s="53" t="s">
        <v>740</v>
      </c>
      <c r="L67" s="54" t="s">
        <v>1139</v>
      </c>
      <c r="M67" s="56"/>
    </row>
    <row r="68" spans="1:13" x14ac:dyDescent="0.25">
      <c r="A68" s="51">
        <v>66</v>
      </c>
      <c r="B68" s="51" t="s">
        <v>2767</v>
      </c>
      <c r="C68" s="52" t="s">
        <v>2289</v>
      </c>
      <c r="D68" s="52" t="s">
        <v>2290</v>
      </c>
      <c r="E68" s="52" t="s">
        <v>66</v>
      </c>
      <c r="F68" s="52" t="s">
        <v>2291</v>
      </c>
      <c r="G68" s="51" t="s">
        <v>448</v>
      </c>
      <c r="H68" s="51" t="s">
        <v>1691</v>
      </c>
      <c r="I68" s="51" t="s">
        <v>2756</v>
      </c>
      <c r="J68" s="51" t="s">
        <v>1188</v>
      </c>
      <c r="K68" s="53" t="s">
        <v>490</v>
      </c>
      <c r="L68" s="54" t="s">
        <v>2768</v>
      </c>
      <c r="M68" s="56"/>
    </row>
    <row r="69" spans="1:13" x14ac:dyDescent="0.25">
      <c r="A69" s="51">
        <v>67</v>
      </c>
      <c r="B69" s="51" t="s">
        <v>2032</v>
      </c>
      <c r="C69" s="52" t="s">
        <v>1864</v>
      </c>
      <c r="D69" s="52" t="s">
        <v>17</v>
      </c>
      <c r="E69" s="52" t="s">
        <v>1865</v>
      </c>
      <c r="F69" s="52" t="s">
        <v>1082</v>
      </c>
      <c r="G69" s="51" t="s">
        <v>1200</v>
      </c>
      <c r="H69" s="51" t="s">
        <v>1775</v>
      </c>
      <c r="I69" s="51" t="s">
        <v>1124</v>
      </c>
      <c r="J69" s="51" t="s">
        <v>646</v>
      </c>
      <c r="K69" s="53" t="s">
        <v>740</v>
      </c>
      <c r="L69" s="54" t="s">
        <v>2693</v>
      </c>
      <c r="M69" s="56"/>
    </row>
    <row r="70" spans="1:13" x14ac:dyDescent="0.25">
      <c r="A70" s="51">
        <v>68</v>
      </c>
      <c r="B70" s="51" t="s">
        <v>2116</v>
      </c>
      <c r="C70" s="52" t="s">
        <v>1867</v>
      </c>
      <c r="D70" s="52" t="s">
        <v>17</v>
      </c>
      <c r="E70" s="52" t="s">
        <v>6</v>
      </c>
      <c r="F70" s="52" t="s">
        <v>21</v>
      </c>
      <c r="G70" s="55" t="s">
        <v>2733</v>
      </c>
      <c r="H70" s="55" t="s">
        <v>2734</v>
      </c>
      <c r="I70" s="55" t="s">
        <v>1184</v>
      </c>
      <c r="J70" s="55" t="s">
        <v>1315</v>
      </c>
      <c r="K70" s="53" t="s">
        <v>427</v>
      </c>
      <c r="L70" s="54" t="s">
        <v>2735</v>
      </c>
      <c r="M70" s="56"/>
    </row>
    <row r="71" spans="1:13" x14ac:dyDescent="0.25">
      <c r="A71" s="51">
        <v>69</v>
      </c>
      <c r="B71" s="51" t="s">
        <v>2336</v>
      </c>
      <c r="C71" s="52" t="s">
        <v>2307</v>
      </c>
      <c r="D71" s="52" t="s">
        <v>17</v>
      </c>
      <c r="E71" s="52" t="s">
        <v>240</v>
      </c>
      <c r="F71" s="52" t="s">
        <v>2298</v>
      </c>
      <c r="G71" s="51" t="s">
        <v>2651</v>
      </c>
      <c r="H71" s="51" t="s">
        <v>554</v>
      </c>
      <c r="I71" s="51" t="s">
        <v>2652</v>
      </c>
      <c r="J71" s="123" t="s">
        <v>633</v>
      </c>
      <c r="K71" s="123" t="s">
        <v>490</v>
      </c>
      <c r="L71" s="54" t="s">
        <v>2653</v>
      </c>
      <c r="M71" s="56"/>
    </row>
    <row r="72" spans="1:13" x14ac:dyDescent="0.25">
      <c r="A72" s="51">
        <v>70</v>
      </c>
      <c r="B72" s="51" t="s">
        <v>2694</v>
      </c>
      <c r="C72" s="52" t="s">
        <v>2626</v>
      </c>
      <c r="D72" s="52" t="s">
        <v>79</v>
      </c>
      <c r="E72" s="52" t="s">
        <v>1083</v>
      </c>
      <c r="F72" s="52" t="s">
        <v>2627</v>
      </c>
      <c r="G72" s="55" t="s">
        <v>2695</v>
      </c>
      <c r="H72" s="55" t="s">
        <v>2696</v>
      </c>
      <c r="I72" s="55" t="s">
        <v>1365</v>
      </c>
      <c r="J72" s="55" t="s">
        <v>776</v>
      </c>
      <c r="K72" s="53" t="s">
        <v>427</v>
      </c>
      <c r="L72" s="54" t="s">
        <v>2697</v>
      </c>
      <c r="M72" s="56"/>
    </row>
    <row r="73" spans="1:13" x14ac:dyDescent="0.25">
      <c r="A73" s="51">
        <v>71</v>
      </c>
      <c r="B73" s="51" t="s">
        <v>2698</v>
      </c>
      <c r="C73" s="52" t="s">
        <v>2628</v>
      </c>
      <c r="D73" s="52" t="s">
        <v>2629</v>
      </c>
      <c r="E73" s="52" t="s">
        <v>354</v>
      </c>
      <c r="F73" s="52" t="s">
        <v>315</v>
      </c>
      <c r="G73" s="51" t="s">
        <v>596</v>
      </c>
      <c r="H73" s="51" t="s">
        <v>1700</v>
      </c>
      <c r="I73" s="51" t="s">
        <v>1437</v>
      </c>
      <c r="J73" s="51" t="s">
        <v>446</v>
      </c>
      <c r="K73" s="53" t="s">
        <v>427</v>
      </c>
      <c r="L73" s="54" t="s">
        <v>2699</v>
      </c>
      <c r="M73" s="56"/>
    </row>
    <row r="74" spans="1:13" x14ac:dyDescent="0.25">
      <c r="A74" s="51">
        <v>72</v>
      </c>
      <c r="B74" s="51" t="s">
        <v>712</v>
      </c>
      <c r="C74" s="52" t="s">
        <v>245</v>
      </c>
      <c r="D74" s="52" t="s">
        <v>17</v>
      </c>
      <c r="E74" s="52" t="s">
        <v>246</v>
      </c>
      <c r="F74" s="52" t="s">
        <v>200</v>
      </c>
      <c r="G74" s="51" t="s">
        <v>1175</v>
      </c>
      <c r="H74" s="51" t="s">
        <v>2736</v>
      </c>
      <c r="I74" s="51" t="s">
        <v>1207</v>
      </c>
      <c r="J74" s="51" t="s">
        <v>1683</v>
      </c>
      <c r="K74" s="53" t="s">
        <v>2660</v>
      </c>
      <c r="L74" s="54" t="s">
        <v>2737</v>
      </c>
      <c r="M74" s="56"/>
    </row>
    <row r="75" spans="1:13" x14ac:dyDescent="0.25">
      <c r="A75" s="51">
        <v>73</v>
      </c>
      <c r="B75" s="51" t="s">
        <v>1627</v>
      </c>
      <c r="C75" s="52" t="s">
        <v>1523</v>
      </c>
      <c r="D75" s="52" t="s">
        <v>17</v>
      </c>
      <c r="E75" s="52" t="s">
        <v>18</v>
      </c>
      <c r="F75" s="52" t="s">
        <v>218</v>
      </c>
      <c r="G75" s="55" t="s">
        <v>1699</v>
      </c>
      <c r="H75" s="55" t="s">
        <v>1146</v>
      </c>
      <c r="I75" s="55" t="s">
        <v>579</v>
      </c>
      <c r="J75" s="55" t="s">
        <v>1168</v>
      </c>
      <c r="K75" s="53" t="s">
        <v>427</v>
      </c>
      <c r="L75" s="54" t="s">
        <v>1227</v>
      </c>
      <c r="M75" s="56"/>
    </row>
    <row r="76" spans="1:13" x14ac:dyDescent="0.25">
      <c r="A76" s="51">
        <v>74</v>
      </c>
      <c r="B76" s="51" t="s">
        <v>2457</v>
      </c>
      <c r="C76" s="52" t="s">
        <v>2288</v>
      </c>
      <c r="D76" s="52" t="s">
        <v>17</v>
      </c>
      <c r="E76" s="52" t="s">
        <v>96</v>
      </c>
      <c r="F76" s="52" t="s">
        <v>208</v>
      </c>
      <c r="G76" s="51" t="s">
        <v>1275</v>
      </c>
      <c r="H76" s="51" t="s">
        <v>1415</v>
      </c>
      <c r="I76" s="51" t="s">
        <v>1214</v>
      </c>
      <c r="J76" s="51" t="s">
        <v>1149</v>
      </c>
      <c r="K76" s="53" t="s">
        <v>2660</v>
      </c>
      <c r="L76" s="54" t="s">
        <v>603</v>
      </c>
      <c r="M76" s="56"/>
    </row>
    <row r="77" spans="1:13" x14ac:dyDescent="0.25">
      <c r="A77" s="51">
        <v>75</v>
      </c>
      <c r="B77" s="51" t="s">
        <v>609</v>
      </c>
      <c r="C77" s="52" t="s">
        <v>134</v>
      </c>
      <c r="D77" s="52" t="s">
        <v>17</v>
      </c>
      <c r="E77" s="52" t="s">
        <v>96</v>
      </c>
      <c r="F77" s="52" t="s">
        <v>135</v>
      </c>
      <c r="G77" s="55" t="s">
        <v>464</v>
      </c>
      <c r="H77" s="55" t="s">
        <v>592</v>
      </c>
      <c r="I77" s="55" t="s">
        <v>1168</v>
      </c>
      <c r="J77" s="55" t="s">
        <v>2700</v>
      </c>
      <c r="K77" s="53" t="s">
        <v>2701</v>
      </c>
      <c r="L77" s="54" t="s">
        <v>2702</v>
      </c>
      <c r="M77" s="56"/>
    </row>
    <row r="78" spans="1:13" x14ac:dyDescent="0.25">
      <c r="A78" s="51">
        <v>76</v>
      </c>
      <c r="B78" s="51" t="s">
        <v>2654</v>
      </c>
      <c r="C78" s="52" t="s">
        <v>28</v>
      </c>
      <c r="D78" s="52" t="s">
        <v>17</v>
      </c>
      <c r="E78" s="52" t="s">
        <v>2622</v>
      </c>
      <c r="F78" s="52" t="s">
        <v>15</v>
      </c>
      <c r="G78" s="55" t="s">
        <v>1567</v>
      </c>
      <c r="H78" s="53" t="s">
        <v>851</v>
      </c>
      <c r="I78" s="53" t="s">
        <v>633</v>
      </c>
      <c r="J78" s="53" t="s">
        <v>633</v>
      </c>
      <c r="K78" s="53" t="s">
        <v>427</v>
      </c>
      <c r="L78" s="54" t="s">
        <v>2655</v>
      </c>
      <c r="M78" s="56"/>
    </row>
    <row r="79" spans="1:13" x14ac:dyDescent="0.25">
      <c r="A79" s="51">
        <v>77</v>
      </c>
      <c r="B79" s="51" t="s">
        <v>2656</v>
      </c>
      <c r="C79" s="52" t="s">
        <v>2624</v>
      </c>
      <c r="D79" s="52" t="s">
        <v>17</v>
      </c>
      <c r="E79" s="52" t="s">
        <v>2625</v>
      </c>
      <c r="F79" s="52" t="s">
        <v>294</v>
      </c>
      <c r="G79" s="51" t="s">
        <v>742</v>
      </c>
      <c r="H79" s="51" t="s">
        <v>2657</v>
      </c>
      <c r="I79" s="51" t="s">
        <v>874</v>
      </c>
      <c r="J79" s="51" t="s">
        <v>2658</v>
      </c>
      <c r="K79" s="53" t="s">
        <v>490</v>
      </c>
      <c r="L79" s="54" t="s">
        <v>2659</v>
      </c>
      <c r="M79" s="56"/>
    </row>
    <row r="80" spans="1:13" x14ac:dyDescent="0.25">
      <c r="A80" s="51">
        <v>78</v>
      </c>
      <c r="B80" s="51" t="s">
        <v>2360</v>
      </c>
      <c r="C80" s="52" t="s">
        <v>2300</v>
      </c>
      <c r="D80" s="52" t="s">
        <v>17</v>
      </c>
      <c r="E80" s="52" t="s">
        <v>2301</v>
      </c>
      <c r="F80" s="52" t="s">
        <v>21</v>
      </c>
      <c r="G80" s="55" t="s">
        <v>703</v>
      </c>
      <c r="H80" s="55" t="s">
        <v>2500</v>
      </c>
      <c r="I80" s="55" t="s">
        <v>500</v>
      </c>
      <c r="J80" s="55" t="s">
        <v>833</v>
      </c>
      <c r="K80" s="53" t="s">
        <v>2660</v>
      </c>
      <c r="L80" s="54" t="s">
        <v>2661</v>
      </c>
      <c r="M80" s="56"/>
    </row>
  </sheetData>
  <mergeCells count="1">
    <mergeCell ref="A1:M1"/>
  </mergeCell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sqref="A1:M1"/>
    </sheetView>
  </sheetViews>
  <sheetFormatPr defaultRowHeight="15" x14ac:dyDescent="0.25"/>
  <cols>
    <col min="1" max="2" width="9.140625" style="31"/>
    <col min="3" max="3" width="24.28515625" style="31" customWidth="1"/>
    <col min="4" max="4" width="18.5703125" style="31" customWidth="1"/>
    <col min="5" max="5" width="30" style="31" customWidth="1"/>
    <col min="6" max="6" width="31.42578125" style="31" customWidth="1"/>
    <col min="7" max="10" width="9.85546875" style="31" customWidth="1"/>
    <col min="11" max="11" width="9.42578125" style="31" customWidth="1"/>
    <col min="12" max="16384" width="9.140625" style="31"/>
  </cols>
  <sheetData>
    <row r="1" spans="1:13" ht="15.75" x14ac:dyDescent="0.25">
      <c r="A1" s="214" t="s">
        <v>2970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148" t="s">
        <v>339</v>
      </c>
      <c r="B2" s="32"/>
      <c r="G2" s="56"/>
      <c r="H2" s="56"/>
      <c r="I2" s="56"/>
      <c r="J2" s="56"/>
      <c r="K2" s="149"/>
      <c r="L2" s="150"/>
    </row>
    <row r="3" spans="1:13" x14ac:dyDescent="0.25">
      <c r="A3" s="47" t="s">
        <v>340</v>
      </c>
      <c r="B3" s="47" t="s">
        <v>341</v>
      </c>
      <c r="C3" s="48" t="s">
        <v>0</v>
      </c>
      <c r="D3" s="48" t="s">
        <v>1</v>
      </c>
      <c r="E3" s="48" t="s">
        <v>342</v>
      </c>
      <c r="F3" s="48" t="s">
        <v>3</v>
      </c>
      <c r="G3" s="49" t="s">
        <v>343</v>
      </c>
      <c r="H3" s="49" t="s">
        <v>344</v>
      </c>
      <c r="I3" s="49" t="s">
        <v>345</v>
      </c>
      <c r="J3" s="49" t="s">
        <v>425</v>
      </c>
      <c r="K3" s="50" t="s">
        <v>346</v>
      </c>
      <c r="L3" s="49" t="s">
        <v>347</v>
      </c>
      <c r="M3" s="152" t="s">
        <v>366</v>
      </c>
    </row>
    <row r="4" spans="1:13" x14ac:dyDescent="0.25">
      <c r="A4" s="51">
        <v>1</v>
      </c>
      <c r="B4" s="51" t="s">
        <v>536</v>
      </c>
      <c r="C4" s="52" t="s">
        <v>241</v>
      </c>
      <c r="D4" s="52" t="s">
        <v>17</v>
      </c>
      <c r="E4" s="52" t="s">
        <v>110</v>
      </c>
      <c r="F4" s="52" t="s">
        <v>2309</v>
      </c>
      <c r="G4" s="51" t="s">
        <v>2249</v>
      </c>
      <c r="H4" s="51" t="s">
        <v>1714</v>
      </c>
      <c r="I4" s="51" t="s">
        <v>2665</v>
      </c>
      <c r="J4" s="51" t="s">
        <v>2830</v>
      </c>
      <c r="K4" s="53" t="s">
        <v>427</v>
      </c>
      <c r="L4" s="54" t="s">
        <v>2831</v>
      </c>
      <c r="M4" s="76">
        <v>25</v>
      </c>
    </row>
    <row r="5" spans="1:13" x14ac:dyDescent="0.25">
      <c r="A5" s="51">
        <v>2</v>
      </c>
      <c r="B5" s="51" t="s">
        <v>426</v>
      </c>
      <c r="C5" s="52" t="s">
        <v>28</v>
      </c>
      <c r="D5" s="52" t="s">
        <v>17</v>
      </c>
      <c r="E5" s="52" t="s">
        <v>405</v>
      </c>
      <c r="F5" s="52" t="s">
        <v>29</v>
      </c>
      <c r="G5" s="55" t="s">
        <v>2611</v>
      </c>
      <c r="H5" s="55" t="s">
        <v>1766</v>
      </c>
      <c r="I5" s="55" t="s">
        <v>1849</v>
      </c>
      <c r="J5" s="55" t="s">
        <v>2832</v>
      </c>
      <c r="K5" s="53" t="s">
        <v>427</v>
      </c>
      <c r="L5" s="54" t="s">
        <v>2833</v>
      </c>
      <c r="M5" s="76">
        <v>18</v>
      </c>
    </row>
    <row r="6" spans="1:13" x14ac:dyDescent="0.25">
      <c r="A6" s="51">
        <v>3</v>
      </c>
      <c r="B6" s="51" t="s">
        <v>517</v>
      </c>
      <c r="C6" s="52" t="s">
        <v>348</v>
      </c>
      <c r="D6" s="52" t="s">
        <v>17</v>
      </c>
      <c r="E6" s="52" t="s">
        <v>110</v>
      </c>
      <c r="F6" s="52" t="s">
        <v>2309</v>
      </c>
      <c r="G6" s="51" t="s">
        <v>2834</v>
      </c>
      <c r="H6" s="51" t="s">
        <v>1651</v>
      </c>
      <c r="I6" s="51" t="s">
        <v>1526</v>
      </c>
      <c r="J6" s="51" t="s">
        <v>2835</v>
      </c>
      <c r="K6" s="53" t="s">
        <v>427</v>
      </c>
      <c r="L6" s="54" t="s">
        <v>2836</v>
      </c>
      <c r="M6" s="76">
        <v>15</v>
      </c>
    </row>
    <row r="7" spans="1:13" x14ac:dyDescent="0.25">
      <c r="A7" s="51">
        <v>4</v>
      </c>
      <c r="B7" s="51" t="s">
        <v>444</v>
      </c>
      <c r="C7" s="52" t="s">
        <v>267</v>
      </c>
      <c r="D7" s="52" t="s">
        <v>17</v>
      </c>
      <c r="E7" s="52" t="s">
        <v>236</v>
      </c>
      <c r="F7" s="52" t="s">
        <v>15</v>
      </c>
      <c r="G7" s="55" t="s">
        <v>2678</v>
      </c>
      <c r="H7" s="55" t="s">
        <v>1363</v>
      </c>
      <c r="I7" s="55" t="s">
        <v>1355</v>
      </c>
      <c r="J7" s="55" t="s">
        <v>2614</v>
      </c>
      <c r="K7" s="53" t="s">
        <v>427</v>
      </c>
      <c r="L7" s="54" t="s">
        <v>1715</v>
      </c>
      <c r="M7" s="76">
        <v>12</v>
      </c>
    </row>
    <row r="8" spans="1:13" x14ac:dyDescent="0.25">
      <c r="A8" s="51">
        <v>5</v>
      </c>
      <c r="B8" s="51" t="s">
        <v>438</v>
      </c>
      <c r="C8" s="52" t="s">
        <v>190</v>
      </c>
      <c r="D8" s="52" t="s">
        <v>17</v>
      </c>
      <c r="E8" s="52" t="s">
        <v>395</v>
      </c>
      <c r="F8" s="52" t="s">
        <v>15</v>
      </c>
      <c r="G8" s="51" t="s">
        <v>2642</v>
      </c>
      <c r="H8" s="51" t="s">
        <v>1271</v>
      </c>
      <c r="I8" s="51" t="s">
        <v>1525</v>
      </c>
      <c r="J8" s="51" t="s">
        <v>2259</v>
      </c>
      <c r="K8" s="53" t="s">
        <v>427</v>
      </c>
      <c r="L8" s="54" t="s">
        <v>2837</v>
      </c>
      <c r="M8" s="76">
        <v>10</v>
      </c>
    </row>
    <row r="9" spans="1:13" x14ac:dyDescent="0.25">
      <c r="A9" s="51">
        <v>6</v>
      </c>
      <c r="B9" s="51" t="s">
        <v>450</v>
      </c>
      <c r="C9" s="52" t="s">
        <v>213</v>
      </c>
      <c r="D9" s="52" t="s">
        <v>17</v>
      </c>
      <c r="E9" s="52" t="s">
        <v>110</v>
      </c>
      <c r="F9" s="52" t="s">
        <v>39</v>
      </c>
      <c r="G9" s="55" t="s">
        <v>1258</v>
      </c>
      <c r="H9" s="55" t="s">
        <v>1769</v>
      </c>
      <c r="I9" s="55" t="s">
        <v>2838</v>
      </c>
      <c r="J9" s="55" t="s">
        <v>2722</v>
      </c>
      <c r="K9" s="53" t="s">
        <v>427</v>
      </c>
      <c r="L9" s="54" t="s">
        <v>2839</v>
      </c>
      <c r="M9" s="76">
        <v>8</v>
      </c>
    </row>
    <row r="10" spans="1:13" x14ac:dyDescent="0.25">
      <c r="A10" s="51">
        <v>7</v>
      </c>
      <c r="B10" s="51" t="s">
        <v>433</v>
      </c>
      <c r="C10" s="52" t="s">
        <v>271</v>
      </c>
      <c r="D10" s="52" t="s">
        <v>17</v>
      </c>
      <c r="E10" s="52" t="s">
        <v>272</v>
      </c>
      <c r="F10" s="52" t="s">
        <v>273</v>
      </c>
      <c r="G10" s="51" t="s">
        <v>1113</v>
      </c>
      <c r="H10" s="51" t="s">
        <v>1419</v>
      </c>
      <c r="I10" s="51" t="s">
        <v>2755</v>
      </c>
      <c r="J10" s="51" t="s">
        <v>2770</v>
      </c>
      <c r="K10" s="53" t="s">
        <v>490</v>
      </c>
      <c r="L10" s="54" t="s">
        <v>2840</v>
      </c>
      <c r="M10" s="76">
        <v>6</v>
      </c>
    </row>
    <row r="11" spans="1:13" x14ac:dyDescent="0.25">
      <c r="A11" s="51">
        <v>8</v>
      </c>
      <c r="B11" s="51" t="s">
        <v>474</v>
      </c>
      <c r="C11" s="52" t="s">
        <v>1070</v>
      </c>
      <c r="D11" s="52" t="s">
        <v>17</v>
      </c>
      <c r="E11" s="52" t="s">
        <v>240</v>
      </c>
      <c r="F11" s="52" t="s">
        <v>7</v>
      </c>
      <c r="G11" s="55" t="s">
        <v>2841</v>
      </c>
      <c r="H11" s="55" t="s">
        <v>565</v>
      </c>
      <c r="I11" s="55" t="s">
        <v>673</v>
      </c>
      <c r="J11" s="55" t="s">
        <v>2722</v>
      </c>
      <c r="K11" s="53" t="s">
        <v>490</v>
      </c>
      <c r="L11" s="54" t="s">
        <v>2842</v>
      </c>
      <c r="M11" s="76">
        <v>4</v>
      </c>
    </row>
    <row r="12" spans="1:13" x14ac:dyDescent="0.25">
      <c r="A12" s="51">
        <v>9</v>
      </c>
      <c r="B12" s="51" t="s">
        <v>2350</v>
      </c>
      <c r="C12" s="52" t="s">
        <v>2299</v>
      </c>
      <c r="D12" s="52" t="s">
        <v>17</v>
      </c>
      <c r="E12" s="52" t="s">
        <v>89</v>
      </c>
      <c r="F12" s="52" t="s">
        <v>1508</v>
      </c>
      <c r="G12" s="51" t="s">
        <v>2843</v>
      </c>
      <c r="H12" s="51" t="s">
        <v>487</v>
      </c>
      <c r="I12" s="51" t="s">
        <v>1153</v>
      </c>
      <c r="J12" s="51" t="s">
        <v>668</v>
      </c>
      <c r="K12" s="53" t="s">
        <v>427</v>
      </c>
      <c r="L12" s="54" t="s">
        <v>1210</v>
      </c>
      <c r="M12" s="76">
        <v>2</v>
      </c>
    </row>
    <row r="13" spans="1:13" x14ac:dyDescent="0.25">
      <c r="A13" s="51">
        <v>10</v>
      </c>
      <c r="B13" s="51" t="s">
        <v>1941</v>
      </c>
      <c r="C13" s="52" t="s">
        <v>1882</v>
      </c>
      <c r="D13" s="52" t="s">
        <v>17</v>
      </c>
      <c r="E13" s="52" t="s">
        <v>1883</v>
      </c>
      <c r="F13" s="52" t="s">
        <v>27</v>
      </c>
      <c r="G13" s="55" t="s">
        <v>1154</v>
      </c>
      <c r="H13" s="55" t="s">
        <v>1757</v>
      </c>
      <c r="I13" s="55" t="s">
        <v>1211</v>
      </c>
      <c r="J13" s="55" t="s">
        <v>1739</v>
      </c>
      <c r="K13" s="53" t="s">
        <v>740</v>
      </c>
      <c r="L13" s="54" t="s">
        <v>2844</v>
      </c>
      <c r="M13" s="76">
        <v>1</v>
      </c>
    </row>
    <row r="14" spans="1:13" x14ac:dyDescent="0.25">
      <c r="A14" s="51">
        <v>11</v>
      </c>
      <c r="B14" s="51" t="s">
        <v>2845</v>
      </c>
      <c r="C14" s="52" t="s">
        <v>2824</v>
      </c>
      <c r="D14" s="52" t="s">
        <v>17</v>
      </c>
      <c r="E14" s="52" t="s">
        <v>2825</v>
      </c>
      <c r="F14" s="52" t="s">
        <v>1511</v>
      </c>
      <c r="G14" s="51" t="s">
        <v>621</v>
      </c>
      <c r="H14" s="51" t="s">
        <v>629</v>
      </c>
      <c r="I14" s="51" t="s">
        <v>493</v>
      </c>
      <c r="J14" s="51" t="s">
        <v>2846</v>
      </c>
      <c r="K14" s="53" t="s">
        <v>490</v>
      </c>
      <c r="L14" s="54" t="s">
        <v>1050</v>
      </c>
      <c r="M14" s="56"/>
    </row>
    <row r="15" spans="1:13" x14ac:dyDescent="0.25">
      <c r="A15" s="51">
        <v>12</v>
      </c>
      <c r="B15" s="51" t="s">
        <v>2656</v>
      </c>
      <c r="C15" s="52" t="s">
        <v>2624</v>
      </c>
      <c r="D15" s="52" t="s">
        <v>17</v>
      </c>
      <c r="E15" s="52" t="s">
        <v>2625</v>
      </c>
      <c r="F15" s="52" t="s">
        <v>294</v>
      </c>
      <c r="G15" s="55" t="s">
        <v>2847</v>
      </c>
      <c r="H15" s="55" t="s">
        <v>834</v>
      </c>
      <c r="I15" s="55" t="s">
        <v>1329</v>
      </c>
      <c r="J15" s="55" t="s">
        <v>2848</v>
      </c>
      <c r="K15" s="53" t="s">
        <v>2849</v>
      </c>
      <c r="L15" s="54" t="s">
        <v>2850</v>
      </c>
      <c r="M15" s="56"/>
    </row>
    <row r="16" spans="1:13" x14ac:dyDescent="0.25">
      <c r="A16" s="148" t="s">
        <v>350</v>
      </c>
      <c r="B16" s="32"/>
      <c r="G16" s="56"/>
      <c r="H16" s="56"/>
      <c r="I16" s="56"/>
      <c r="J16" s="56"/>
      <c r="K16" s="149"/>
      <c r="L16" s="150"/>
    </row>
    <row r="17" spans="1:13" x14ac:dyDescent="0.25">
      <c r="A17" s="47" t="s">
        <v>340</v>
      </c>
      <c r="B17" s="47" t="s">
        <v>341</v>
      </c>
      <c r="C17" s="48" t="s">
        <v>0</v>
      </c>
      <c r="D17" s="48" t="s">
        <v>1</v>
      </c>
      <c r="E17" s="48" t="s">
        <v>342</v>
      </c>
      <c r="F17" s="48" t="s">
        <v>3</v>
      </c>
      <c r="G17" s="49" t="s">
        <v>343</v>
      </c>
      <c r="H17" s="49" t="s">
        <v>344</v>
      </c>
      <c r="I17" s="49" t="s">
        <v>345</v>
      </c>
      <c r="J17" s="49" t="s">
        <v>425</v>
      </c>
      <c r="K17" s="50" t="s">
        <v>346</v>
      </c>
      <c r="L17" s="49" t="s">
        <v>347</v>
      </c>
      <c r="M17" s="152" t="s">
        <v>366</v>
      </c>
    </row>
    <row r="18" spans="1:13" x14ac:dyDescent="0.25">
      <c r="A18" s="51">
        <v>1</v>
      </c>
      <c r="B18" s="51" t="s">
        <v>573</v>
      </c>
      <c r="C18" s="52" t="s">
        <v>242</v>
      </c>
      <c r="D18" s="52" t="s">
        <v>17</v>
      </c>
      <c r="E18" s="52" t="s">
        <v>243</v>
      </c>
      <c r="F18" s="52" t="s">
        <v>39</v>
      </c>
      <c r="G18" s="51" t="s">
        <v>1768</v>
      </c>
      <c r="H18" s="51" t="s">
        <v>1569</v>
      </c>
      <c r="I18" s="51" t="s">
        <v>2258</v>
      </c>
      <c r="J18" s="51" t="s">
        <v>2851</v>
      </c>
      <c r="K18" s="53" t="s">
        <v>427</v>
      </c>
      <c r="L18" s="54" t="s">
        <v>2852</v>
      </c>
      <c r="M18" s="76">
        <v>25</v>
      </c>
    </row>
    <row r="19" spans="1:13" x14ac:dyDescent="0.25">
      <c r="A19" s="51">
        <v>2</v>
      </c>
      <c r="B19" s="51" t="s">
        <v>1600</v>
      </c>
      <c r="C19" s="52" t="s">
        <v>1887</v>
      </c>
      <c r="D19" s="52" t="s">
        <v>17</v>
      </c>
      <c r="E19" s="52" t="s">
        <v>227</v>
      </c>
      <c r="F19" s="52" t="s">
        <v>15</v>
      </c>
      <c r="G19" s="55" t="s">
        <v>1663</v>
      </c>
      <c r="H19" s="55" t="s">
        <v>1403</v>
      </c>
      <c r="I19" s="55" t="s">
        <v>1589</v>
      </c>
      <c r="J19" s="55" t="s">
        <v>2832</v>
      </c>
      <c r="K19" s="53" t="s">
        <v>427</v>
      </c>
      <c r="L19" s="54" t="s">
        <v>2853</v>
      </c>
      <c r="M19" s="76">
        <v>18</v>
      </c>
    </row>
    <row r="20" spans="1:13" x14ac:dyDescent="0.25">
      <c r="A20" s="51">
        <v>3</v>
      </c>
      <c r="B20" s="51" t="s">
        <v>594</v>
      </c>
      <c r="C20" s="52" t="s">
        <v>69</v>
      </c>
      <c r="D20" s="52" t="s">
        <v>17</v>
      </c>
      <c r="E20" s="52" t="s">
        <v>70</v>
      </c>
      <c r="F20" s="52" t="s">
        <v>39</v>
      </c>
      <c r="G20" s="51" t="s">
        <v>2275</v>
      </c>
      <c r="H20" s="51" t="s">
        <v>1396</v>
      </c>
      <c r="I20" s="51" t="s">
        <v>1651</v>
      </c>
      <c r="J20" s="51" t="s">
        <v>2245</v>
      </c>
      <c r="K20" s="53" t="s">
        <v>427</v>
      </c>
      <c r="L20" s="54" t="s">
        <v>2854</v>
      </c>
      <c r="M20" s="76">
        <v>15</v>
      </c>
    </row>
    <row r="21" spans="1:13" x14ac:dyDescent="0.25">
      <c r="A21" s="51">
        <v>4</v>
      </c>
      <c r="B21" s="51" t="s">
        <v>547</v>
      </c>
      <c r="C21" s="52" t="s">
        <v>121</v>
      </c>
      <c r="D21" s="52" t="s">
        <v>17</v>
      </c>
      <c r="E21" s="52" t="s">
        <v>122</v>
      </c>
      <c r="F21" s="52" t="s">
        <v>39</v>
      </c>
      <c r="G21" s="55" t="s">
        <v>1249</v>
      </c>
      <c r="H21" s="55" t="s">
        <v>2257</v>
      </c>
      <c r="I21" s="55" t="s">
        <v>1710</v>
      </c>
      <c r="J21" s="55" t="s">
        <v>1033</v>
      </c>
      <c r="K21" s="53" t="s">
        <v>497</v>
      </c>
      <c r="L21" s="54" t="s">
        <v>2855</v>
      </c>
      <c r="M21" s="76">
        <v>12</v>
      </c>
    </row>
    <row r="22" spans="1:13" x14ac:dyDescent="0.25">
      <c r="A22" s="51">
        <v>5</v>
      </c>
      <c r="B22" s="51" t="s">
        <v>853</v>
      </c>
      <c r="C22" s="52" t="s">
        <v>19</v>
      </c>
      <c r="D22" s="52" t="s">
        <v>20</v>
      </c>
      <c r="E22" s="52" t="s">
        <v>122</v>
      </c>
      <c r="F22" s="52" t="s">
        <v>2972</v>
      </c>
      <c r="G22" s="51" t="s">
        <v>2776</v>
      </c>
      <c r="H22" s="51" t="s">
        <v>1544</v>
      </c>
      <c r="I22" s="51" t="s">
        <v>2719</v>
      </c>
      <c r="J22" s="51" t="s">
        <v>2247</v>
      </c>
      <c r="K22" s="53" t="s">
        <v>427</v>
      </c>
      <c r="L22" s="54" t="s">
        <v>2856</v>
      </c>
      <c r="M22" s="76">
        <v>10</v>
      </c>
    </row>
    <row r="23" spans="1:13" x14ac:dyDescent="0.25">
      <c r="A23" s="51">
        <v>6</v>
      </c>
      <c r="B23" s="51" t="s">
        <v>564</v>
      </c>
      <c r="C23" s="52" t="s">
        <v>59</v>
      </c>
      <c r="D23" s="52" t="s">
        <v>17</v>
      </c>
      <c r="E23" s="52" t="s">
        <v>60</v>
      </c>
      <c r="F23" s="52" t="s">
        <v>15</v>
      </c>
      <c r="G23" s="55" t="s">
        <v>1112</v>
      </c>
      <c r="H23" s="55" t="s">
        <v>1288</v>
      </c>
      <c r="I23" s="55" t="s">
        <v>1658</v>
      </c>
      <c r="J23" s="55" t="s">
        <v>2262</v>
      </c>
      <c r="K23" s="53" t="s">
        <v>427</v>
      </c>
      <c r="L23" s="54" t="s">
        <v>2666</v>
      </c>
      <c r="M23" s="76">
        <v>8</v>
      </c>
    </row>
    <row r="24" spans="1:13" x14ac:dyDescent="0.25">
      <c r="A24" s="51">
        <v>7</v>
      </c>
      <c r="B24" s="51" t="s">
        <v>1202</v>
      </c>
      <c r="C24" s="52" t="s">
        <v>78</v>
      </c>
      <c r="D24" s="52" t="s">
        <v>79</v>
      </c>
      <c r="E24" s="52" t="s">
        <v>80</v>
      </c>
      <c r="F24" s="52" t="s">
        <v>39</v>
      </c>
      <c r="G24" s="51" t="s">
        <v>1569</v>
      </c>
      <c r="H24" s="51" t="s">
        <v>1276</v>
      </c>
      <c r="I24" s="51" t="s">
        <v>1646</v>
      </c>
      <c r="J24" s="51" t="s">
        <v>2857</v>
      </c>
      <c r="K24" s="53" t="s">
        <v>427</v>
      </c>
      <c r="L24" s="54" t="s">
        <v>2675</v>
      </c>
      <c r="M24" s="76">
        <v>6</v>
      </c>
    </row>
    <row r="25" spans="1:13" x14ac:dyDescent="0.25">
      <c r="A25" s="51">
        <v>8</v>
      </c>
      <c r="B25" s="51" t="s">
        <v>553</v>
      </c>
      <c r="C25" s="52" t="s">
        <v>50</v>
      </c>
      <c r="D25" s="52" t="s">
        <v>17</v>
      </c>
      <c r="E25" s="52" t="s">
        <v>51</v>
      </c>
      <c r="F25" s="52" t="s">
        <v>39</v>
      </c>
      <c r="G25" s="55" t="s">
        <v>1588</v>
      </c>
      <c r="H25" s="55" t="s">
        <v>1181</v>
      </c>
      <c r="I25" s="55" t="s">
        <v>1606</v>
      </c>
      <c r="J25" s="55" t="s">
        <v>2228</v>
      </c>
      <c r="K25" s="53" t="s">
        <v>427</v>
      </c>
      <c r="L25" s="54" t="s">
        <v>2858</v>
      </c>
      <c r="M25" s="76">
        <v>4</v>
      </c>
    </row>
    <row r="26" spans="1:13" x14ac:dyDescent="0.25">
      <c r="A26" s="51">
        <v>9</v>
      </c>
      <c r="B26" s="51" t="s">
        <v>1995</v>
      </c>
      <c r="C26" s="52" t="s">
        <v>4</v>
      </c>
      <c r="D26" s="52" t="s">
        <v>5</v>
      </c>
      <c r="E26" s="52" t="s">
        <v>18</v>
      </c>
      <c r="F26" s="52" t="s">
        <v>15</v>
      </c>
      <c r="G26" s="51" t="s">
        <v>1400</v>
      </c>
      <c r="H26" s="51" t="s">
        <v>1135</v>
      </c>
      <c r="I26" s="51" t="s">
        <v>1549</v>
      </c>
      <c r="J26" s="51" t="s">
        <v>2610</v>
      </c>
      <c r="K26" s="53" t="s">
        <v>427</v>
      </c>
      <c r="L26" s="54" t="s">
        <v>2859</v>
      </c>
      <c r="M26" s="76">
        <v>2</v>
      </c>
    </row>
    <row r="27" spans="1:13" x14ac:dyDescent="0.25">
      <c r="A27" s="51">
        <v>10</v>
      </c>
      <c r="B27" s="51" t="s">
        <v>558</v>
      </c>
      <c r="C27" s="52" t="s">
        <v>228</v>
      </c>
      <c r="D27" s="52" t="s">
        <v>17</v>
      </c>
      <c r="E27" s="52" t="s">
        <v>229</v>
      </c>
      <c r="F27" s="52" t="s">
        <v>29</v>
      </c>
      <c r="G27" s="55" t="s">
        <v>1658</v>
      </c>
      <c r="H27" s="55" t="s">
        <v>1685</v>
      </c>
      <c r="I27" s="55" t="s">
        <v>1276</v>
      </c>
      <c r="J27" s="55" t="s">
        <v>2262</v>
      </c>
      <c r="K27" s="53" t="s">
        <v>427</v>
      </c>
      <c r="L27" s="54" t="s">
        <v>2860</v>
      </c>
      <c r="M27" s="76">
        <v>1</v>
      </c>
    </row>
    <row r="28" spans="1:13" x14ac:dyDescent="0.25">
      <c r="A28" s="51">
        <v>11</v>
      </c>
      <c r="B28" s="51" t="s">
        <v>2078</v>
      </c>
      <c r="C28" s="52" t="s">
        <v>2828</v>
      </c>
      <c r="D28" s="52" t="s">
        <v>17</v>
      </c>
      <c r="E28" s="52" t="s">
        <v>18</v>
      </c>
      <c r="F28" s="52" t="s">
        <v>15</v>
      </c>
      <c r="G28" s="51" t="s">
        <v>1529</v>
      </c>
      <c r="H28" s="51" t="s">
        <v>646</v>
      </c>
      <c r="I28" s="51" t="s">
        <v>1656</v>
      </c>
      <c r="J28" s="51" t="s">
        <v>2861</v>
      </c>
      <c r="K28" s="53" t="s">
        <v>490</v>
      </c>
      <c r="L28" s="54" t="s">
        <v>2862</v>
      </c>
      <c r="M28" s="56"/>
    </row>
    <row r="29" spans="1:13" x14ac:dyDescent="0.25">
      <c r="A29" s="51">
        <v>12</v>
      </c>
      <c r="B29" s="51" t="s">
        <v>577</v>
      </c>
      <c r="C29" s="52" t="s">
        <v>62</v>
      </c>
      <c r="D29" s="52" t="s">
        <v>17</v>
      </c>
      <c r="E29" s="52" t="s">
        <v>24</v>
      </c>
      <c r="F29" s="52" t="s">
        <v>63</v>
      </c>
      <c r="G29" s="55" t="s">
        <v>1793</v>
      </c>
      <c r="H29" s="55" t="s">
        <v>2648</v>
      </c>
      <c r="I29" s="55" t="s">
        <v>688</v>
      </c>
      <c r="J29" s="55" t="s">
        <v>2863</v>
      </c>
      <c r="K29" s="53" t="s">
        <v>427</v>
      </c>
      <c r="L29" s="54" t="s">
        <v>2864</v>
      </c>
      <c r="M29" s="56"/>
    </row>
    <row r="30" spans="1:13" x14ac:dyDescent="0.25">
      <c r="A30" s="51">
        <v>13</v>
      </c>
      <c r="B30" s="51" t="s">
        <v>598</v>
      </c>
      <c r="C30" s="52" t="s">
        <v>16</v>
      </c>
      <c r="D30" s="52" t="s">
        <v>17</v>
      </c>
      <c r="E30" s="52" t="s">
        <v>18</v>
      </c>
      <c r="F30" s="52" t="s">
        <v>15</v>
      </c>
      <c r="G30" s="51" t="s">
        <v>651</v>
      </c>
      <c r="H30" s="51" t="s">
        <v>1256</v>
      </c>
      <c r="I30" s="51" t="s">
        <v>1181</v>
      </c>
      <c r="J30" s="51" t="s">
        <v>1576</v>
      </c>
      <c r="K30" s="53" t="s">
        <v>490</v>
      </c>
      <c r="L30" s="54" t="s">
        <v>2865</v>
      </c>
      <c r="M30" s="56"/>
    </row>
    <row r="31" spans="1:13" x14ac:dyDescent="0.25">
      <c r="A31" s="51">
        <v>14</v>
      </c>
      <c r="B31" s="51" t="s">
        <v>604</v>
      </c>
      <c r="C31" s="52" t="s">
        <v>262</v>
      </c>
      <c r="D31" s="52" t="s">
        <v>17</v>
      </c>
      <c r="E31" s="52" t="s">
        <v>404</v>
      </c>
      <c r="F31" s="52" t="s">
        <v>15</v>
      </c>
      <c r="G31" s="55" t="s">
        <v>1560</v>
      </c>
      <c r="H31" s="55" t="s">
        <v>2866</v>
      </c>
      <c r="I31" s="55" t="s">
        <v>1401</v>
      </c>
      <c r="J31" s="55" t="s">
        <v>2776</v>
      </c>
      <c r="K31" s="53" t="s">
        <v>490</v>
      </c>
      <c r="L31" s="54" t="s">
        <v>2867</v>
      </c>
      <c r="M31" s="56"/>
    </row>
    <row r="32" spans="1:13" x14ac:dyDescent="0.25">
      <c r="A32" s="51">
        <v>15</v>
      </c>
      <c r="B32" s="51" t="s">
        <v>1232</v>
      </c>
      <c r="C32" s="52" t="s">
        <v>1102</v>
      </c>
      <c r="D32" s="52" t="s">
        <v>17</v>
      </c>
      <c r="E32" s="52" t="s">
        <v>1103</v>
      </c>
      <c r="F32" s="52" t="s">
        <v>1104</v>
      </c>
      <c r="G32" s="51" t="s">
        <v>1260</v>
      </c>
      <c r="H32" s="51" t="s">
        <v>2646</v>
      </c>
      <c r="I32" s="51" t="s">
        <v>1269</v>
      </c>
      <c r="J32" s="51" t="s">
        <v>1737</v>
      </c>
      <c r="K32" s="53" t="s">
        <v>427</v>
      </c>
      <c r="L32" s="54" t="s">
        <v>2868</v>
      </c>
      <c r="M32" s="56"/>
    </row>
    <row r="33" spans="1:13" x14ac:dyDescent="0.25">
      <c r="A33" s="51">
        <v>16</v>
      </c>
      <c r="B33" s="51" t="s">
        <v>1219</v>
      </c>
      <c r="C33" s="52" t="s">
        <v>112</v>
      </c>
      <c r="D33" s="52" t="s">
        <v>17</v>
      </c>
      <c r="E33" s="52" t="s">
        <v>113</v>
      </c>
      <c r="F33" s="52" t="s">
        <v>39</v>
      </c>
      <c r="G33" s="55" t="s">
        <v>2652</v>
      </c>
      <c r="H33" s="55" t="s">
        <v>1429</v>
      </c>
      <c r="I33" s="55" t="s">
        <v>1412</v>
      </c>
      <c r="J33" s="55" t="s">
        <v>1587</v>
      </c>
      <c r="K33" s="53" t="s">
        <v>427</v>
      </c>
      <c r="L33" s="54" t="s">
        <v>2869</v>
      </c>
      <c r="M33" s="56"/>
    </row>
    <row r="34" spans="1:13" x14ac:dyDescent="0.25">
      <c r="A34" s="51">
        <v>17</v>
      </c>
      <c r="B34" s="51" t="s">
        <v>620</v>
      </c>
      <c r="C34" s="52" t="s">
        <v>295</v>
      </c>
      <c r="D34" s="52" t="s">
        <v>17</v>
      </c>
      <c r="E34" s="52" t="s">
        <v>296</v>
      </c>
      <c r="F34" s="52" t="s">
        <v>297</v>
      </c>
      <c r="G34" s="51" t="s">
        <v>2870</v>
      </c>
      <c r="H34" s="51" t="s">
        <v>682</v>
      </c>
      <c r="I34" s="51" t="s">
        <v>767</v>
      </c>
      <c r="J34" s="51" t="s">
        <v>1684</v>
      </c>
      <c r="K34" s="53" t="s">
        <v>427</v>
      </c>
      <c r="L34" s="54" t="s">
        <v>2871</v>
      </c>
      <c r="M34" s="56"/>
    </row>
    <row r="35" spans="1:13" x14ac:dyDescent="0.25">
      <c r="A35" s="51">
        <v>18</v>
      </c>
      <c r="B35" s="51" t="s">
        <v>2427</v>
      </c>
      <c r="C35" s="52" t="s">
        <v>2295</v>
      </c>
      <c r="D35" s="52" t="s">
        <v>17</v>
      </c>
      <c r="E35" s="52" t="s">
        <v>2296</v>
      </c>
      <c r="F35" s="52" t="s">
        <v>63</v>
      </c>
      <c r="G35" s="55" t="s">
        <v>589</v>
      </c>
      <c r="H35" s="55" t="s">
        <v>2872</v>
      </c>
      <c r="I35" s="55" t="s">
        <v>578</v>
      </c>
      <c r="J35" s="55" t="s">
        <v>2873</v>
      </c>
      <c r="K35" s="53" t="s">
        <v>490</v>
      </c>
      <c r="L35" s="54" t="s">
        <v>2874</v>
      </c>
      <c r="M35" s="56"/>
    </row>
    <row r="36" spans="1:13" x14ac:dyDescent="0.25">
      <c r="A36" s="51">
        <v>19</v>
      </c>
      <c r="B36" s="51" t="s">
        <v>1627</v>
      </c>
      <c r="C36" s="52" t="s">
        <v>1523</v>
      </c>
      <c r="D36" s="52" t="s">
        <v>17</v>
      </c>
      <c r="E36" s="52" t="s">
        <v>18</v>
      </c>
      <c r="F36" s="52" t="s">
        <v>15</v>
      </c>
      <c r="G36" s="51" t="s">
        <v>1188</v>
      </c>
      <c r="H36" s="51" t="s">
        <v>2875</v>
      </c>
      <c r="I36" s="51" t="s">
        <v>733</v>
      </c>
      <c r="J36" s="51" t="s">
        <v>1560</v>
      </c>
      <c r="K36" s="53" t="s">
        <v>534</v>
      </c>
      <c r="L36" s="54" t="s">
        <v>2876</v>
      </c>
      <c r="M36" s="56"/>
    </row>
    <row r="37" spans="1:13" x14ac:dyDescent="0.25">
      <c r="A37" s="51">
        <v>20</v>
      </c>
      <c r="B37" s="51" t="s">
        <v>2877</v>
      </c>
      <c r="C37" s="52" t="s">
        <v>380</v>
      </c>
      <c r="D37" s="52" t="s">
        <v>17</v>
      </c>
      <c r="E37" s="52" t="s">
        <v>51</v>
      </c>
      <c r="F37" s="52" t="s">
        <v>2827</v>
      </c>
      <c r="G37" s="55" t="s">
        <v>1386</v>
      </c>
      <c r="H37" s="55" t="s">
        <v>2313</v>
      </c>
      <c r="I37" s="55" t="s">
        <v>817</v>
      </c>
      <c r="J37" s="55" t="s">
        <v>776</v>
      </c>
      <c r="K37" s="53" t="s">
        <v>534</v>
      </c>
      <c r="L37" s="54" t="s">
        <v>2878</v>
      </c>
      <c r="M37" s="56"/>
    </row>
    <row r="38" spans="1:13" x14ac:dyDescent="0.25">
      <c r="A38" s="51">
        <v>21</v>
      </c>
      <c r="B38" s="51" t="s">
        <v>1236</v>
      </c>
      <c r="C38" s="52" t="s">
        <v>123</v>
      </c>
      <c r="D38" s="52" t="s">
        <v>17</v>
      </c>
      <c r="E38" s="52" t="s">
        <v>124</v>
      </c>
      <c r="F38" s="52" t="s">
        <v>287</v>
      </c>
      <c r="G38" s="51" t="s">
        <v>681</v>
      </c>
      <c r="H38" s="51" t="s">
        <v>2879</v>
      </c>
      <c r="I38" s="51" t="s">
        <v>699</v>
      </c>
      <c r="J38" s="51" t="s">
        <v>1188</v>
      </c>
      <c r="K38" s="53" t="s">
        <v>427</v>
      </c>
      <c r="L38" s="54" t="s">
        <v>2880</v>
      </c>
      <c r="M38" s="56"/>
    </row>
    <row r="39" spans="1:13" x14ac:dyDescent="0.25">
      <c r="A39" s="51">
        <v>22</v>
      </c>
      <c r="B39" s="51" t="s">
        <v>2881</v>
      </c>
      <c r="C39" s="52" t="s">
        <v>2826</v>
      </c>
      <c r="D39" s="52" t="s">
        <v>87</v>
      </c>
      <c r="E39" s="52" t="s">
        <v>285</v>
      </c>
      <c r="F39" s="52" t="s">
        <v>1086</v>
      </c>
      <c r="G39" s="55" t="s">
        <v>2882</v>
      </c>
      <c r="H39" s="55" t="s">
        <v>922</v>
      </c>
      <c r="I39" s="55" t="s">
        <v>812</v>
      </c>
      <c r="J39" s="55" t="s">
        <v>2577</v>
      </c>
      <c r="K39" s="53" t="s">
        <v>534</v>
      </c>
      <c r="L39" s="54" t="s">
        <v>2883</v>
      </c>
      <c r="M39" s="56"/>
    </row>
    <row r="40" spans="1:13" x14ac:dyDescent="0.25">
      <c r="A40" s="148" t="s">
        <v>351</v>
      </c>
      <c r="B40" s="32"/>
      <c r="G40" s="56"/>
      <c r="H40" s="56"/>
      <c r="I40" s="56"/>
      <c r="J40" s="56"/>
      <c r="K40" s="149"/>
      <c r="L40" s="150"/>
    </row>
    <row r="41" spans="1:13" x14ac:dyDescent="0.25">
      <c r="A41" s="47" t="s">
        <v>340</v>
      </c>
      <c r="B41" s="47" t="s">
        <v>341</v>
      </c>
      <c r="C41" s="48" t="s">
        <v>0</v>
      </c>
      <c r="D41" s="48" t="s">
        <v>1</v>
      </c>
      <c r="E41" s="48" t="s">
        <v>342</v>
      </c>
      <c r="F41" s="48" t="s">
        <v>3</v>
      </c>
      <c r="G41" s="49" t="s">
        <v>343</v>
      </c>
      <c r="H41" s="49" t="s">
        <v>344</v>
      </c>
      <c r="I41" s="49" t="s">
        <v>345</v>
      </c>
      <c r="J41" s="49" t="s">
        <v>425</v>
      </c>
      <c r="K41" s="50" t="s">
        <v>346</v>
      </c>
      <c r="L41" s="49" t="s">
        <v>347</v>
      </c>
      <c r="M41" s="152" t="s">
        <v>366</v>
      </c>
    </row>
    <row r="42" spans="1:13" x14ac:dyDescent="0.25">
      <c r="A42" s="51">
        <v>1</v>
      </c>
      <c r="B42" s="51" t="s">
        <v>644</v>
      </c>
      <c r="C42" s="52" t="s">
        <v>4</v>
      </c>
      <c r="D42" s="52" t="s">
        <v>5</v>
      </c>
      <c r="E42" s="52" t="s">
        <v>6</v>
      </c>
      <c r="F42" s="52" t="s">
        <v>11</v>
      </c>
      <c r="G42" s="51" t="s">
        <v>2264</v>
      </c>
      <c r="H42" s="51" t="s">
        <v>2678</v>
      </c>
      <c r="I42" s="151" t="s">
        <v>2884</v>
      </c>
      <c r="J42" s="51" t="s">
        <v>2885</v>
      </c>
      <c r="K42" s="53" t="s">
        <v>427</v>
      </c>
      <c r="L42" s="54" t="s">
        <v>2886</v>
      </c>
      <c r="M42" s="76">
        <v>25</v>
      </c>
    </row>
    <row r="43" spans="1:13" x14ac:dyDescent="0.25">
      <c r="A43" s="51">
        <v>2</v>
      </c>
      <c r="B43" s="51" t="s">
        <v>2347</v>
      </c>
      <c r="C43" s="52" t="s">
        <v>16</v>
      </c>
      <c r="D43" s="52" t="s">
        <v>17</v>
      </c>
      <c r="E43" s="52" t="s">
        <v>6</v>
      </c>
      <c r="F43" s="52" t="s">
        <v>11</v>
      </c>
      <c r="G43" s="55" t="s">
        <v>2751</v>
      </c>
      <c r="H43" s="55" t="s">
        <v>1731</v>
      </c>
      <c r="I43" s="55" t="s">
        <v>2887</v>
      </c>
      <c r="J43" s="55" t="s">
        <v>2888</v>
      </c>
      <c r="K43" s="53" t="s">
        <v>427</v>
      </c>
      <c r="L43" s="54" t="s">
        <v>2889</v>
      </c>
      <c r="M43" s="76">
        <v>18</v>
      </c>
    </row>
    <row r="44" spans="1:13" x14ac:dyDescent="0.25">
      <c r="A44" s="51">
        <v>3</v>
      </c>
      <c r="B44" s="51" t="s">
        <v>661</v>
      </c>
      <c r="C44" s="52" t="s">
        <v>131</v>
      </c>
      <c r="D44" s="52" t="s">
        <v>17</v>
      </c>
      <c r="E44" s="52" t="s">
        <v>34</v>
      </c>
      <c r="F44" s="52" t="s">
        <v>132</v>
      </c>
      <c r="G44" s="51" t="s">
        <v>1768</v>
      </c>
      <c r="H44" s="51" t="s">
        <v>1721</v>
      </c>
      <c r="I44" s="51" t="s">
        <v>2635</v>
      </c>
      <c r="J44" s="51" t="s">
        <v>2611</v>
      </c>
      <c r="K44" s="53" t="s">
        <v>427</v>
      </c>
      <c r="L44" s="54" t="s">
        <v>2890</v>
      </c>
      <c r="M44" s="76">
        <v>15</v>
      </c>
    </row>
    <row r="45" spans="1:13" x14ac:dyDescent="0.25">
      <c r="A45" s="51">
        <v>4</v>
      </c>
      <c r="B45" s="51" t="s">
        <v>650</v>
      </c>
      <c r="C45" s="52" t="s">
        <v>108</v>
      </c>
      <c r="D45" s="52" t="s">
        <v>87</v>
      </c>
      <c r="E45" s="52" t="s">
        <v>170</v>
      </c>
      <c r="F45" s="52" t="s">
        <v>106</v>
      </c>
      <c r="G45" s="55" t="s">
        <v>2636</v>
      </c>
      <c r="H45" s="55" t="s">
        <v>1658</v>
      </c>
      <c r="I45" s="55" t="s">
        <v>2830</v>
      </c>
      <c r="J45" s="55" t="s">
        <v>1031</v>
      </c>
      <c r="K45" s="53" t="s">
        <v>427</v>
      </c>
      <c r="L45" s="54" t="s">
        <v>2891</v>
      </c>
      <c r="M45" s="76">
        <v>12</v>
      </c>
    </row>
    <row r="46" spans="1:13" x14ac:dyDescent="0.25">
      <c r="A46" s="51">
        <v>5</v>
      </c>
      <c r="B46" s="51" t="s">
        <v>667</v>
      </c>
      <c r="C46" s="52" t="s">
        <v>37</v>
      </c>
      <c r="D46" s="52" t="s">
        <v>17</v>
      </c>
      <c r="E46" s="52" t="s">
        <v>38</v>
      </c>
      <c r="F46" s="52" t="s">
        <v>39</v>
      </c>
      <c r="G46" s="51" t="s">
        <v>1591</v>
      </c>
      <c r="H46" s="51" t="s">
        <v>2773</v>
      </c>
      <c r="I46" s="51" t="s">
        <v>2892</v>
      </c>
      <c r="J46" s="51" t="s">
        <v>2262</v>
      </c>
      <c r="K46" s="53" t="s">
        <v>427</v>
      </c>
      <c r="L46" s="54" t="s">
        <v>2893</v>
      </c>
      <c r="M46" s="76">
        <v>10</v>
      </c>
    </row>
    <row r="47" spans="1:13" x14ac:dyDescent="0.25">
      <c r="A47" s="51">
        <v>6</v>
      </c>
      <c r="B47" s="51" t="s">
        <v>656</v>
      </c>
      <c r="C47" s="52" t="s">
        <v>136</v>
      </c>
      <c r="D47" s="52" t="s">
        <v>17</v>
      </c>
      <c r="E47" s="52" t="s">
        <v>137</v>
      </c>
      <c r="F47" s="52" t="s">
        <v>138</v>
      </c>
      <c r="G47" s="55" t="s">
        <v>2275</v>
      </c>
      <c r="H47" s="55" t="s">
        <v>1403</v>
      </c>
      <c r="I47" s="55" t="s">
        <v>2830</v>
      </c>
      <c r="J47" s="55" t="s">
        <v>1033</v>
      </c>
      <c r="K47" s="53" t="s">
        <v>490</v>
      </c>
      <c r="L47" s="54" t="s">
        <v>2712</v>
      </c>
      <c r="M47" s="76">
        <v>8</v>
      </c>
    </row>
    <row r="48" spans="1:13" x14ac:dyDescent="0.25">
      <c r="A48" s="51">
        <v>7</v>
      </c>
      <c r="B48" s="51" t="s">
        <v>1265</v>
      </c>
      <c r="C48" s="52" t="s">
        <v>84</v>
      </c>
      <c r="D48" s="52" t="s">
        <v>17</v>
      </c>
      <c r="E48" s="52" t="s">
        <v>34</v>
      </c>
      <c r="F48" s="52" t="s">
        <v>15</v>
      </c>
      <c r="G48" s="51" t="s">
        <v>1644</v>
      </c>
      <c r="H48" s="51" t="s">
        <v>2894</v>
      </c>
      <c r="I48" s="51" t="s">
        <v>2895</v>
      </c>
      <c r="J48" s="51" t="s">
        <v>2677</v>
      </c>
      <c r="K48" s="53" t="s">
        <v>427</v>
      </c>
      <c r="L48" s="54" t="s">
        <v>2641</v>
      </c>
      <c r="M48" s="76">
        <v>6</v>
      </c>
    </row>
    <row r="49" spans="1:13" x14ac:dyDescent="0.25">
      <c r="A49" s="51">
        <v>8</v>
      </c>
      <c r="B49" s="51" t="s">
        <v>1677</v>
      </c>
      <c r="C49" s="52" t="s">
        <v>1498</v>
      </c>
      <c r="D49" s="52" t="s">
        <v>1499</v>
      </c>
      <c r="E49" s="52" t="s">
        <v>1500</v>
      </c>
      <c r="F49" s="52" t="s">
        <v>409</v>
      </c>
      <c r="G49" s="55" t="s">
        <v>1248</v>
      </c>
      <c r="H49" s="55" t="s">
        <v>1542</v>
      </c>
      <c r="I49" s="55" t="s">
        <v>2631</v>
      </c>
      <c r="J49" s="55" t="s">
        <v>2715</v>
      </c>
      <c r="K49" s="53" t="s">
        <v>427</v>
      </c>
      <c r="L49" s="54" t="s">
        <v>2896</v>
      </c>
      <c r="M49" s="76">
        <v>4</v>
      </c>
    </row>
    <row r="50" spans="1:13" x14ac:dyDescent="0.25">
      <c r="A50" s="51">
        <v>9</v>
      </c>
      <c r="B50" s="51" t="s">
        <v>1686</v>
      </c>
      <c r="C50" s="52" t="s">
        <v>1507</v>
      </c>
      <c r="D50" s="52" t="s">
        <v>17</v>
      </c>
      <c r="E50" s="52" t="s">
        <v>34</v>
      </c>
      <c r="F50" s="52" t="s">
        <v>1508</v>
      </c>
      <c r="G50" s="51" t="s">
        <v>1793</v>
      </c>
      <c r="H50" s="51" t="s">
        <v>1256</v>
      </c>
      <c r="I50" s="51" t="s">
        <v>1642</v>
      </c>
      <c r="J50" s="51" t="s">
        <v>2778</v>
      </c>
      <c r="K50" s="53" t="s">
        <v>427</v>
      </c>
      <c r="L50" s="54" t="s">
        <v>2897</v>
      </c>
      <c r="M50" s="76">
        <v>2</v>
      </c>
    </row>
    <row r="51" spans="1:13" x14ac:dyDescent="0.25">
      <c r="A51" s="51">
        <v>10</v>
      </c>
      <c r="B51" s="51" t="s">
        <v>727</v>
      </c>
      <c r="C51" s="52" t="s">
        <v>322</v>
      </c>
      <c r="D51" s="52" t="s">
        <v>17</v>
      </c>
      <c r="E51" s="52" t="s">
        <v>58</v>
      </c>
      <c r="F51" s="52" t="s">
        <v>323</v>
      </c>
      <c r="G51" s="55" t="s">
        <v>1786</v>
      </c>
      <c r="H51" s="55" t="s">
        <v>1678</v>
      </c>
      <c r="I51" s="55" t="s">
        <v>1709</v>
      </c>
      <c r="J51" s="55" t="s">
        <v>2269</v>
      </c>
      <c r="K51" s="53" t="s">
        <v>427</v>
      </c>
      <c r="L51" s="54" t="s">
        <v>2898</v>
      </c>
      <c r="M51" s="76">
        <v>1</v>
      </c>
    </row>
    <row r="52" spans="1:13" x14ac:dyDescent="0.25">
      <c r="A52" s="51">
        <v>11</v>
      </c>
      <c r="B52" s="51" t="s">
        <v>2899</v>
      </c>
      <c r="C52" s="52" t="s">
        <v>326</v>
      </c>
      <c r="D52" s="52" t="s">
        <v>327</v>
      </c>
      <c r="E52" s="52" t="s">
        <v>58</v>
      </c>
      <c r="F52" s="52" t="s">
        <v>2309</v>
      </c>
      <c r="G52" s="51" t="s">
        <v>1672</v>
      </c>
      <c r="H52" s="51" t="s">
        <v>657</v>
      </c>
      <c r="I52" s="51" t="s">
        <v>1128</v>
      </c>
      <c r="J52" s="51" t="s">
        <v>2900</v>
      </c>
      <c r="K52" s="53" t="s">
        <v>427</v>
      </c>
      <c r="L52" s="54" t="s">
        <v>2901</v>
      </c>
    </row>
    <row r="53" spans="1:13" x14ac:dyDescent="0.25">
      <c r="A53" s="51">
        <v>12</v>
      </c>
      <c r="B53" s="51" t="s">
        <v>712</v>
      </c>
      <c r="C53" s="52" t="s">
        <v>245</v>
      </c>
      <c r="D53" s="52" t="s">
        <v>17</v>
      </c>
      <c r="E53" s="52" t="s">
        <v>246</v>
      </c>
      <c r="F53" s="52" t="s">
        <v>200</v>
      </c>
      <c r="G53" s="55" t="s">
        <v>658</v>
      </c>
      <c r="H53" s="55" t="s">
        <v>1700</v>
      </c>
      <c r="I53" s="55" t="s">
        <v>1530</v>
      </c>
      <c r="J53" s="55" t="s">
        <v>765</v>
      </c>
      <c r="K53" s="53" t="s">
        <v>427</v>
      </c>
      <c r="L53" s="54" t="s">
        <v>2902</v>
      </c>
    </row>
    <row r="54" spans="1:13" x14ac:dyDescent="0.25">
      <c r="A54" s="51">
        <v>13</v>
      </c>
      <c r="B54" s="51" t="s">
        <v>1319</v>
      </c>
      <c r="C54" s="52" t="s">
        <v>111</v>
      </c>
      <c r="D54" s="52" t="s">
        <v>87</v>
      </c>
      <c r="E54" s="52" t="s">
        <v>80</v>
      </c>
      <c r="F54" s="52" t="s">
        <v>15</v>
      </c>
      <c r="G54" s="51" t="s">
        <v>537</v>
      </c>
      <c r="H54" s="51" t="s">
        <v>1703</v>
      </c>
      <c r="I54" s="51" t="s">
        <v>1132</v>
      </c>
      <c r="J54" s="51" t="s">
        <v>1432</v>
      </c>
      <c r="K54" s="53" t="s">
        <v>427</v>
      </c>
      <c r="L54" s="54" t="s">
        <v>2903</v>
      </c>
    </row>
    <row r="55" spans="1:13" x14ac:dyDescent="0.25">
      <c r="A55" s="51">
        <v>14</v>
      </c>
      <c r="B55" s="51" t="s">
        <v>683</v>
      </c>
      <c r="C55" s="52" t="s">
        <v>266</v>
      </c>
      <c r="D55" s="52" t="s">
        <v>17</v>
      </c>
      <c r="E55" s="52" t="s">
        <v>58</v>
      </c>
      <c r="F55" s="52" t="s">
        <v>128</v>
      </c>
      <c r="G55" s="55" t="s">
        <v>2904</v>
      </c>
      <c r="H55" s="55" t="s">
        <v>1680</v>
      </c>
      <c r="I55" s="53" t="s">
        <v>2905</v>
      </c>
      <c r="J55" s="53" t="s">
        <v>2906</v>
      </c>
      <c r="K55" s="53" t="s">
        <v>497</v>
      </c>
      <c r="L55" s="54" t="s">
        <v>2907</v>
      </c>
    </row>
    <row r="56" spans="1:13" x14ac:dyDescent="0.25">
      <c r="A56" s="51">
        <v>16</v>
      </c>
      <c r="B56" s="51" t="s">
        <v>1323</v>
      </c>
      <c r="C56" s="52" t="s">
        <v>304</v>
      </c>
      <c r="D56" s="52" t="s">
        <v>17</v>
      </c>
      <c r="E56" s="52" t="s">
        <v>305</v>
      </c>
      <c r="F56" s="52" t="s">
        <v>218</v>
      </c>
      <c r="G56" s="55" t="s">
        <v>1782</v>
      </c>
      <c r="H56" s="55" t="s">
        <v>1339</v>
      </c>
      <c r="I56" s="55" t="s">
        <v>1143</v>
      </c>
      <c r="J56" s="55" t="s">
        <v>1370</v>
      </c>
      <c r="K56" s="53" t="s">
        <v>740</v>
      </c>
      <c r="L56" s="54" t="s">
        <v>2908</v>
      </c>
    </row>
    <row r="57" spans="1:13" x14ac:dyDescent="0.25">
      <c r="A57" s="148" t="s">
        <v>358</v>
      </c>
      <c r="B57" s="32"/>
      <c r="G57" s="56"/>
      <c r="H57" s="56"/>
      <c r="I57" s="56"/>
      <c r="J57" s="56"/>
      <c r="K57" s="149"/>
      <c r="L57" s="150"/>
    </row>
    <row r="58" spans="1:13" x14ac:dyDescent="0.25">
      <c r="A58" s="47" t="s">
        <v>340</v>
      </c>
      <c r="B58" s="47" t="s">
        <v>341</v>
      </c>
      <c r="C58" s="48" t="s">
        <v>0</v>
      </c>
      <c r="D58" s="48" t="s">
        <v>1</v>
      </c>
      <c r="E58" s="48" t="s">
        <v>342</v>
      </c>
      <c r="F58" s="48" t="s">
        <v>3</v>
      </c>
      <c r="G58" s="49" t="s">
        <v>343</v>
      </c>
      <c r="H58" s="49" t="s">
        <v>344</v>
      </c>
      <c r="I58" s="49" t="s">
        <v>345</v>
      </c>
      <c r="J58" s="49" t="s">
        <v>425</v>
      </c>
      <c r="K58" s="50" t="s">
        <v>346</v>
      </c>
      <c r="L58" s="49" t="s">
        <v>347</v>
      </c>
      <c r="M58" s="152" t="s">
        <v>366</v>
      </c>
    </row>
    <row r="59" spans="1:13" x14ac:dyDescent="0.25">
      <c r="A59" s="51">
        <v>1</v>
      </c>
      <c r="B59" s="51" t="s">
        <v>764</v>
      </c>
      <c r="C59" s="52" t="s">
        <v>19</v>
      </c>
      <c r="D59" s="52" t="s">
        <v>20</v>
      </c>
      <c r="E59" s="52" t="s">
        <v>141</v>
      </c>
      <c r="F59" s="52" t="s">
        <v>39</v>
      </c>
      <c r="G59" s="51" t="s">
        <v>2632</v>
      </c>
      <c r="H59" s="51" t="s">
        <v>2909</v>
      </c>
      <c r="I59" s="51" t="s">
        <v>2910</v>
      </c>
      <c r="J59" s="51" t="s">
        <v>2911</v>
      </c>
      <c r="K59" s="53" t="s">
        <v>490</v>
      </c>
      <c r="L59" s="54" t="s">
        <v>2912</v>
      </c>
      <c r="M59" s="76">
        <v>25</v>
      </c>
    </row>
    <row r="60" spans="1:13" x14ac:dyDescent="0.25">
      <c r="A60" s="51">
        <v>2</v>
      </c>
      <c r="B60" s="51" t="s">
        <v>1357</v>
      </c>
      <c r="C60" s="52" t="s">
        <v>1096</v>
      </c>
      <c r="D60" s="52" t="s">
        <v>17</v>
      </c>
      <c r="E60" s="52" t="s">
        <v>92</v>
      </c>
      <c r="F60" s="52" t="s">
        <v>39</v>
      </c>
      <c r="G60" s="55" t="s">
        <v>1640</v>
      </c>
      <c r="H60" s="55" t="s">
        <v>2913</v>
      </c>
      <c r="I60" s="55" t="s">
        <v>2914</v>
      </c>
      <c r="J60" s="55" t="s">
        <v>1015</v>
      </c>
      <c r="K60" s="53" t="s">
        <v>497</v>
      </c>
      <c r="L60" s="54" t="s">
        <v>2915</v>
      </c>
      <c r="M60" s="76">
        <v>18</v>
      </c>
    </row>
    <row r="61" spans="1:13" x14ac:dyDescent="0.25">
      <c r="A61" s="51">
        <v>3</v>
      </c>
      <c r="B61" s="51" t="s">
        <v>1729</v>
      </c>
      <c r="C61" s="52" t="s">
        <v>1513</v>
      </c>
      <c r="D61" s="52" t="s">
        <v>17</v>
      </c>
      <c r="E61" s="52" t="s">
        <v>35</v>
      </c>
      <c r="F61" s="52" t="s">
        <v>29</v>
      </c>
      <c r="G61" s="51" t="s">
        <v>2244</v>
      </c>
      <c r="H61" s="51" t="s">
        <v>2232</v>
      </c>
      <c r="I61" s="51" t="s">
        <v>2851</v>
      </c>
      <c r="J61" s="51" t="s">
        <v>2611</v>
      </c>
      <c r="K61" s="53" t="s">
        <v>427</v>
      </c>
      <c r="L61" s="54" t="s">
        <v>2916</v>
      </c>
      <c r="M61" s="76">
        <v>15</v>
      </c>
    </row>
    <row r="62" spans="1:13" x14ac:dyDescent="0.25">
      <c r="A62" s="51">
        <v>4</v>
      </c>
      <c r="B62" s="51" t="s">
        <v>785</v>
      </c>
      <c r="C62" s="52" t="s">
        <v>279</v>
      </c>
      <c r="D62" s="52" t="s">
        <v>17</v>
      </c>
      <c r="E62" s="52" t="s">
        <v>66</v>
      </c>
      <c r="F62" s="52" t="s">
        <v>1863</v>
      </c>
      <c r="G62" s="55" t="s">
        <v>2254</v>
      </c>
      <c r="H62" s="55" t="s">
        <v>2917</v>
      </c>
      <c r="I62" s="55" t="s">
        <v>1643</v>
      </c>
      <c r="J62" s="55" t="s">
        <v>2247</v>
      </c>
      <c r="K62" s="53" t="s">
        <v>490</v>
      </c>
      <c r="L62" s="54" t="s">
        <v>2918</v>
      </c>
      <c r="M62" s="76">
        <v>12</v>
      </c>
    </row>
    <row r="63" spans="1:13" x14ac:dyDescent="0.25">
      <c r="A63" s="51">
        <v>5</v>
      </c>
      <c r="B63" s="51" t="s">
        <v>779</v>
      </c>
      <c r="C63" s="52" t="s">
        <v>93</v>
      </c>
      <c r="D63" s="52" t="s">
        <v>17</v>
      </c>
      <c r="E63" s="52" t="s">
        <v>94</v>
      </c>
      <c r="F63" s="52" t="s">
        <v>39</v>
      </c>
      <c r="G63" s="51" t="s">
        <v>2838</v>
      </c>
      <c r="H63" s="51" t="s">
        <v>2244</v>
      </c>
      <c r="I63" s="51" t="s">
        <v>1182</v>
      </c>
      <c r="J63" s="51" t="s">
        <v>1671</v>
      </c>
      <c r="K63" s="53" t="s">
        <v>427</v>
      </c>
      <c r="L63" s="54" t="s">
        <v>2919</v>
      </c>
      <c r="M63" s="76">
        <v>10</v>
      </c>
    </row>
    <row r="64" spans="1:13" x14ac:dyDescent="0.25">
      <c r="A64" s="51">
        <v>6</v>
      </c>
      <c r="B64" s="51" t="s">
        <v>790</v>
      </c>
      <c r="C64" s="52" t="s">
        <v>162</v>
      </c>
      <c r="D64" s="52" t="s">
        <v>20</v>
      </c>
      <c r="E64" s="52" t="s">
        <v>163</v>
      </c>
      <c r="F64" s="52" t="s">
        <v>105</v>
      </c>
      <c r="G64" s="53" t="s">
        <v>916</v>
      </c>
      <c r="H64" s="55" t="s">
        <v>2920</v>
      </c>
      <c r="I64" s="55" t="s">
        <v>1663</v>
      </c>
      <c r="J64" s="55" t="s">
        <v>1658</v>
      </c>
      <c r="K64" s="53" t="s">
        <v>427</v>
      </c>
      <c r="L64" s="54" t="s">
        <v>2921</v>
      </c>
      <c r="M64" s="76">
        <v>8</v>
      </c>
    </row>
    <row r="65" spans="1:13" x14ac:dyDescent="0.25">
      <c r="A65" s="51">
        <v>7</v>
      </c>
      <c r="B65" s="51" t="s">
        <v>1380</v>
      </c>
      <c r="C65" s="52" t="s">
        <v>1089</v>
      </c>
      <c r="D65" s="52" t="s">
        <v>17</v>
      </c>
      <c r="E65" s="52" t="s">
        <v>141</v>
      </c>
      <c r="F65" s="52" t="s">
        <v>1090</v>
      </c>
      <c r="G65" s="51" t="s">
        <v>768</v>
      </c>
      <c r="H65" s="51" t="s">
        <v>1364</v>
      </c>
      <c r="I65" s="51" t="s">
        <v>1529</v>
      </c>
      <c r="J65" s="51" t="s">
        <v>1655</v>
      </c>
      <c r="K65" s="53" t="s">
        <v>427</v>
      </c>
      <c r="L65" s="54" t="s">
        <v>2922</v>
      </c>
      <c r="M65" s="76">
        <v>6</v>
      </c>
    </row>
    <row r="66" spans="1:13" x14ac:dyDescent="0.25">
      <c r="A66" s="51">
        <v>8</v>
      </c>
      <c r="B66" s="51" t="s">
        <v>1745</v>
      </c>
      <c r="C66" s="52" t="s">
        <v>1512</v>
      </c>
      <c r="D66" s="52" t="s">
        <v>17</v>
      </c>
      <c r="E66" s="52" t="s">
        <v>26</v>
      </c>
      <c r="F66" s="52" t="s">
        <v>105</v>
      </c>
      <c r="G66" s="55" t="s">
        <v>1552</v>
      </c>
      <c r="H66" s="55" t="s">
        <v>1569</v>
      </c>
      <c r="I66" s="55" t="s">
        <v>1658</v>
      </c>
      <c r="J66" s="55" t="s">
        <v>1544</v>
      </c>
      <c r="K66" s="53" t="s">
        <v>497</v>
      </c>
      <c r="L66" s="54" t="s">
        <v>2923</v>
      </c>
      <c r="M66" s="76">
        <v>4</v>
      </c>
    </row>
    <row r="67" spans="1:13" x14ac:dyDescent="0.25">
      <c r="A67" s="51">
        <v>9</v>
      </c>
      <c r="B67" s="51" t="s">
        <v>805</v>
      </c>
      <c r="C67" s="52" t="s">
        <v>259</v>
      </c>
      <c r="D67" s="52" t="s">
        <v>17</v>
      </c>
      <c r="E67" s="52" t="s">
        <v>260</v>
      </c>
      <c r="F67" s="52" t="s">
        <v>128</v>
      </c>
      <c r="G67" s="51" t="s">
        <v>1604</v>
      </c>
      <c r="H67" s="51" t="s">
        <v>1529</v>
      </c>
      <c r="I67" s="51" t="s">
        <v>2755</v>
      </c>
      <c r="J67" s="51" t="s">
        <v>1672</v>
      </c>
      <c r="K67" s="53" t="s">
        <v>497</v>
      </c>
      <c r="L67" s="54" t="s">
        <v>2924</v>
      </c>
      <c r="M67" s="76">
        <v>2</v>
      </c>
    </row>
    <row r="68" spans="1:13" x14ac:dyDescent="0.25">
      <c r="A68" s="51">
        <v>10</v>
      </c>
      <c r="B68" s="51" t="s">
        <v>825</v>
      </c>
      <c r="C68" s="52" t="s">
        <v>281</v>
      </c>
      <c r="D68" s="52" t="s">
        <v>17</v>
      </c>
      <c r="E68" s="52" t="s">
        <v>26</v>
      </c>
      <c r="F68" s="52" t="s">
        <v>128</v>
      </c>
      <c r="G68" s="55" t="s">
        <v>1580</v>
      </c>
      <c r="H68" s="55" t="s">
        <v>1793</v>
      </c>
      <c r="I68" s="55" t="s">
        <v>1688</v>
      </c>
      <c r="J68" s="55" t="s">
        <v>1226</v>
      </c>
      <c r="K68" s="53" t="s">
        <v>427</v>
      </c>
      <c r="L68" s="54" t="s">
        <v>2925</v>
      </c>
      <c r="M68" s="76">
        <v>1</v>
      </c>
    </row>
    <row r="69" spans="1:13" x14ac:dyDescent="0.25">
      <c r="A69" s="51">
        <v>11</v>
      </c>
      <c r="B69" s="51" t="s">
        <v>1716</v>
      </c>
      <c r="C69" s="52" t="s">
        <v>1884</v>
      </c>
      <c r="D69" s="52" t="s">
        <v>20</v>
      </c>
      <c r="E69" s="52" t="s">
        <v>92</v>
      </c>
      <c r="F69" s="52" t="s">
        <v>128</v>
      </c>
      <c r="G69" s="51" t="s">
        <v>2904</v>
      </c>
      <c r="H69" s="51" t="s">
        <v>1359</v>
      </c>
      <c r="I69" s="51" t="s">
        <v>1678</v>
      </c>
      <c r="J69" s="51" t="s">
        <v>674</v>
      </c>
      <c r="K69" s="53" t="s">
        <v>427</v>
      </c>
      <c r="L69" s="54" t="s">
        <v>2926</v>
      </c>
      <c r="M69" s="56"/>
    </row>
    <row r="70" spans="1:13" x14ac:dyDescent="0.25">
      <c r="A70" s="51">
        <v>12</v>
      </c>
      <c r="B70" s="51" t="s">
        <v>801</v>
      </c>
      <c r="C70" s="52" t="s">
        <v>193</v>
      </c>
      <c r="D70" s="52" t="s">
        <v>17</v>
      </c>
      <c r="E70" s="52" t="s">
        <v>192</v>
      </c>
      <c r="F70" s="52" t="s">
        <v>15</v>
      </c>
      <c r="G70" s="55" t="s">
        <v>2927</v>
      </c>
      <c r="H70" s="55" t="s">
        <v>1683</v>
      </c>
      <c r="I70" s="55" t="s">
        <v>1132</v>
      </c>
      <c r="J70" s="55" t="s">
        <v>2928</v>
      </c>
      <c r="K70" s="53" t="s">
        <v>497</v>
      </c>
      <c r="L70" s="54" t="s">
        <v>671</v>
      </c>
      <c r="M70" s="56"/>
    </row>
    <row r="71" spans="1:13" x14ac:dyDescent="0.25">
      <c r="A71" s="148" t="s">
        <v>362</v>
      </c>
      <c r="B71" s="32"/>
      <c r="G71" s="56"/>
      <c r="H71" s="56"/>
      <c r="I71" s="56"/>
      <c r="J71" s="56"/>
      <c r="K71" s="149"/>
      <c r="L71" s="150"/>
    </row>
    <row r="72" spans="1:13" x14ac:dyDescent="0.25">
      <c r="A72" s="47" t="s">
        <v>340</v>
      </c>
      <c r="B72" s="47" t="s">
        <v>341</v>
      </c>
      <c r="C72" s="48" t="s">
        <v>0</v>
      </c>
      <c r="D72" s="48" t="s">
        <v>1</v>
      </c>
      <c r="E72" s="48" t="s">
        <v>342</v>
      </c>
      <c r="F72" s="48" t="s">
        <v>3</v>
      </c>
      <c r="G72" s="49" t="s">
        <v>343</v>
      </c>
      <c r="H72" s="49" t="s">
        <v>344</v>
      </c>
      <c r="I72" s="49" t="s">
        <v>345</v>
      </c>
      <c r="J72" s="49" t="s">
        <v>425</v>
      </c>
      <c r="K72" s="50" t="s">
        <v>346</v>
      </c>
      <c r="L72" s="49" t="s">
        <v>347</v>
      </c>
      <c r="M72" s="152" t="s">
        <v>366</v>
      </c>
    </row>
    <row r="73" spans="1:13" x14ac:dyDescent="0.25">
      <c r="A73" s="51">
        <v>1</v>
      </c>
      <c r="B73" s="51" t="s">
        <v>863</v>
      </c>
      <c r="C73" s="52" t="s">
        <v>9</v>
      </c>
      <c r="D73" s="52" t="s">
        <v>87</v>
      </c>
      <c r="E73" s="52" t="s">
        <v>10</v>
      </c>
      <c r="F73" s="52" t="s">
        <v>11</v>
      </c>
      <c r="G73" s="51" t="s">
        <v>2929</v>
      </c>
      <c r="H73" s="51" t="s">
        <v>1014</v>
      </c>
      <c r="I73" s="51" t="s">
        <v>2613</v>
      </c>
      <c r="J73" s="51" t="s">
        <v>1574</v>
      </c>
      <c r="K73" s="53" t="s">
        <v>427</v>
      </c>
      <c r="L73" s="54" t="s">
        <v>2930</v>
      </c>
      <c r="M73" s="76">
        <v>25</v>
      </c>
    </row>
    <row r="74" spans="1:13" x14ac:dyDescent="0.25">
      <c r="A74" s="51">
        <v>2</v>
      </c>
      <c r="B74" s="51" t="s">
        <v>997</v>
      </c>
      <c r="C74" s="52" t="s">
        <v>33</v>
      </c>
      <c r="D74" s="52" t="s">
        <v>17</v>
      </c>
      <c r="E74" s="52" t="s">
        <v>269</v>
      </c>
      <c r="F74" s="52" t="s">
        <v>11</v>
      </c>
      <c r="G74" s="55" t="s">
        <v>2857</v>
      </c>
      <c r="H74" s="55" t="s">
        <v>2745</v>
      </c>
      <c r="I74" s="55" t="s">
        <v>2715</v>
      </c>
      <c r="J74" s="55" t="s">
        <v>2636</v>
      </c>
      <c r="K74" s="53" t="s">
        <v>427</v>
      </c>
      <c r="L74" s="54" t="s">
        <v>2931</v>
      </c>
      <c r="M74" s="76">
        <v>18</v>
      </c>
    </row>
    <row r="75" spans="1:13" x14ac:dyDescent="0.25">
      <c r="A75" s="51">
        <v>3</v>
      </c>
      <c r="B75" s="51" t="s">
        <v>858</v>
      </c>
      <c r="C75" s="52" t="s">
        <v>265</v>
      </c>
      <c r="D75" s="52" t="s">
        <v>17</v>
      </c>
      <c r="E75" s="52" t="s">
        <v>270</v>
      </c>
      <c r="F75" s="52" t="s">
        <v>11</v>
      </c>
      <c r="G75" s="51" t="s">
        <v>2247</v>
      </c>
      <c r="H75" s="51" t="s">
        <v>1762</v>
      </c>
      <c r="I75" s="51" t="s">
        <v>2770</v>
      </c>
      <c r="J75" s="51" t="s">
        <v>2255</v>
      </c>
      <c r="K75" s="53" t="s">
        <v>427</v>
      </c>
      <c r="L75" s="54" t="s">
        <v>2932</v>
      </c>
      <c r="M75" s="76">
        <v>15</v>
      </c>
    </row>
    <row r="76" spans="1:13" x14ac:dyDescent="0.25">
      <c r="A76" s="51">
        <v>4</v>
      </c>
      <c r="B76" s="51" t="s">
        <v>2575</v>
      </c>
      <c r="C76" s="52" t="s">
        <v>4</v>
      </c>
      <c r="D76" s="52" t="s">
        <v>5</v>
      </c>
      <c r="E76" s="52" t="s">
        <v>270</v>
      </c>
      <c r="F76" s="52" t="s">
        <v>11</v>
      </c>
      <c r="G76" s="55" t="s">
        <v>2933</v>
      </c>
      <c r="H76" s="55" t="s">
        <v>1041</v>
      </c>
      <c r="I76" s="55" t="s">
        <v>1731</v>
      </c>
      <c r="J76" s="55" t="s">
        <v>1668</v>
      </c>
      <c r="K76" s="53" t="s">
        <v>427</v>
      </c>
      <c r="L76" s="54" t="s">
        <v>2934</v>
      </c>
      <c r="M76" s="76">
        <v>12</v>
      </c>
    </row>
    <row r="77" spans="1:13" x14ac:dyDescent="0.25">
      <c r="A77" s="51">
        <v>5</v>
      </c>
      <c r="B77" s="51" t="s">
        <v>886</v>
      </c>
      <c r="C77" s="52" t="s">
        <v>374</v>
      </c>
      <c r="D77" s="52" t="s">
        <v>17</v>
      </c>
      <c r="E77" s="52" t="s">
        <v>375</v>
      </c>
      <c r="F77" s="52" t="s">
        <v>7</v>
      </c>
      <c r="G77" s="51" t="s">
        <v>1252</v>
      </c>
      <c r="H77" s="51" t="s">
        <v>1768</v>
      </c>
      <c r="I77" s="51" t="s">
        <v>1364</v>
      </c>
      <c r="J77" s="51" t="s">
        <v>1534</v>
      </c>
      <c r="K77" s="53" t="s">
        <v>427</v>
      </c>
      <c r="L77" s="54" t="s">
        <v>2935</v>
      </c>
      <c r="M77" s="76">
        <v>10</v>
      </c>
    </row>
    <row r="78" spans="1:13" x14ac:dyDescent="0.25">
      <c r="A78" s="51">
        <v>6</v>
      </c>
      <c r="B78" s="51" t="s">
        <v>864</v>
      </c>
      <c r="C78" s="52" t="s">
        <v>82</v>
      </c>
      <c r="D78" s="52" t="s">
        <v>17</v>
      </c>
      <c r="E78" s="52" t="s">
        <v>10</v>
      </c>
      <c r="F78" s="52" t="s">
        <v>11</v>
      </c>
      <c r="G78" s="55" t="s">
        <v>2857</v>
      </c>
      <c r="H78" s="55" t="s">
        <v>2248</v>
      </c>
      <c r="I78" s="55" t="s">
        <v>1132</v>
      </c>
      <c r="J78" s="55" t="s">
        <v>2838</v>
      </c>
      <c r="K78" s="53" t="s">
        <v>427</v>
      </c>
      <c r="L78" s="54" t="s">
        <v>2936</v>
      </c>
      <c r="M78" s="76">
        <v>8</v>
      </c>
    </row>
    <row r="79" spans="1:13" x14ac:dyDescent="0.25">
      <c r="A79" s="51">
        <v>7</v>
      </c>
      <c r="B79" s="51" t="s">
        <v>869</v>
      </c>
      <c r="C79" s="52" t="s">
        <v>174</v>
      </c>
      <c r="D79" s="52" t="s">
        <v>17</v>
      </c>
      <c r="E79" s="52" t="s">
        <v>10</v>
      </c>
      <c r="F79" s="52" t="s">
        <v>11</v>
      </c>
      <c r="G79" s="51" t="s">
        <v>1740</v>
      </c>
      <c r="H79" s="51" t="s">
        <v>2715</v>
      </c>
      <c r="I79" s="53" t="s">
        <v>734</v>
      </c>
      <c r="J79" s="53" t="s">
        <v>2937</v>
      </c>
      <c r="K79" s="53" t="s">
        <v>427</v>
      </c>
      <c r="L79" s="54" t="s">
        <v>2938</v>
      </c>
      <c r="M79" s="76">
        <v>6</v>
      </c>
    </row>
    <row r="80" spans="1:13" x14ac:dyDescent="0.25">
      <c r="A80" s="51">
        <v>8</v>
      </c>
      <c r="B80" s="51" t="s">
        <v>902</v>
      </c>
      <c r="C80" s="52" t="s">
        <v>142</v>
      </c>
      <c r="D80" s="52" t="s">
        <v>17</v>
      </c>
      <c r="E80" s="52" t="s">
        <v>143</v>
      </c>
      <c r="F80" s="52" t="s">
        <v>144</v>
      </c>
      <c r="G80" s="55" t="s">
        <v>2939</v>
      </c>
      <c r="H80" s="55" t="s">
        <v>694</v>
      </c>
      <c r="I80" s="55" t="s">
        <v>730</v>
      </c>
      <c r="J80" s="55" t="s">
        <v>710</v>
      </c>
      <c r="K80" s="53" t="s">
        <v>490</v>
      </c>
      <c r="L80" s="54" t="s">
        <v>2940</v>
      </c>
      <c r="M80" s="76">
        <v>4</v>
      </c>
    </row>
    <row r="81" spans="1:13" x14ac:dyDescent="0.25">
      <c r="A81" s="148" t="s">
        <v>363</v>
      </c>
      <c r="B81" s="32"/>
      <c r="G81" s="56"/>
      <c r="H81" s="56"/>
      <c r="I81" s="56"/>
      <c r="J81" s="56"/>
      <c r="K81" s="149"/>
      <c r="L81" s="150"/>
    </row>
    <row r="82" spans="1:13" x14ac:dyDescent="0.25">
      <c r="A82" s="47" t="s">
        <v>340</v>
      </c>
      <c r="B82" s="47" t="s">
        <v>341</v>
      </c>
      <c r="C82" s="48" t="s">
        <v>0</v>
      </c>
      <c r="D82" s="48" t="s">
        <v>1</v>
      </c>
      <c r="E82" s="48" t="s">
        <v>342</v>
      </c>
      <c r="F82" s="48" t="s">
        <v>3</v>
      </c>
      <c r="G82" s="49" t="s">
        <v>343</v>
      </c>
      <c r="H82" s="49" t="s">
        <v>344</v>
      </c>
      <c r="I82" s="49" t="s">
        <v>345</v>
      </c>
      <c r="J82" s="49" t="s">
        <v>425</v>
      </c>
      <c r="K82" s="50" t="s">
        <v>346</v>
      </c>
      <c r="L82" s="49" t="s">
        <v>347</v>
      </c>
      <c r="M82" s="152" t="s">
        <v>366</v>
      </c>
    </row>
    <row r="83" spans="1:13" x14ac:dyDescent="0.25">
      <c r="A83" s="51">
        <v>1</v>
      </c>
      <c r="B83" s="51" t="s">
        <v>915</v>
      </c>
      <c r="C83" s="52" t="s">
        <v>215</v>
      </c>
      <c r="D83" s="52" t="s">
        <v>17</v>
      </c>
      <c r="E83" s="52" t="s">
        <v>216</v>
      </c>
      <c r="F83" s="52" t="s">
        <v>155</v>
      </c>
      <c r="G83" s="51" t="s">
        <v>1663</v>
      </c>
      <c r="H83" s="51" t="s">
        <v>2258</v>
      </c>
      <c r="I83" s="51" t="s">
        <v>1283</v>
      </c>
      <c r="J83" s="51" t="s">
        <v>1567</v>
      </c>
      <c r="K83" s="53" t="s">
        <v>490</v>
      </c>
      <c r="L83" s="54" t="s">
        <v>2941</v>
      </c>
      <c r="M83" s="76">
        <v>25</v>
      </c>
    </row>
    <row r="84" spans="1:13" x14ac:dyDescent="0.25">
      <c r="A84" s="148" t="s">
        <v>364</v>
      </c>
      <c r="B84" s="32"/>
      <c r="G84" s="56"/>
      <c r="H84" s="56"/>
      <c r="I84" s="56"/>
      <c r="J84" s="56"/>
      <c r="K84" s="149"/>
      <c r="L84" s="150"/>
    </row>
    <row r="85" spans="1:13" x14ac:dyDescent="0.25">
      <c r="A85" s="47" t="s">
        <v>340</v>
      </c>
      <c r="B85" s="47" t="s">
        <v>341</v>
      </c>
      <c r="C85" s="48" t="s">
        <v>0</v>
      </c>
      <c r="D85" s="48" t="s">
        <v>1</v>
      </c>
      <c r="E85" s="48" t="s">
        <v>342</v>
      </c>
      <c r="F85" s="48" t="s">
        <v>3</v>
      </c>
      <c r="G85" s="49" t="s">
        <v>343</v>
      </c>
      <c r="H85" s="49" t="s">
        <v>344</v>
      </c>
      <c r="I85" s="49" t="s">
        <v>345</v>
      </c>
      <c r="J85" s="49" t="s">
        <v>425</v>
      </c>
      <c r="K85" s="50" t="s">
        <v>346</v>
      </c>
      <c r="L85" s="49" t="s">
        <v>347</v>
      </c>
      <c r="M85" s="152" t="s">
        <v>366</v>
      </c>
    </row>
    <row r="86" spans="1:13" x14ac:dyDescent="0.25">
      <c r="A86" s="51">
        <v>1</v>
      </c>
      <c r="B86" s="51" t="s">
        <v>1008</v>
      </c>
      <c r="C86" s="52" t="s">
        <v>307</v>
      </c>
      <c r="D86" s="52" t="s">
        <v>17</v>
      </c>
      <c r="E86" s="52" t="s">
        <v>35</v>
      </c>
      <c r="F86" s="52" t="s">
        <v>308</v>
      </c>
      <c r="G86" s="51" t="s">
        <v>2942</v>
      </c>
      <c r="H86" s="51" t="s">
        <v>2785</v>
      </c>
      <c r="I86" s="51" t="s">
        <v>2943</v>
      </c>
      <c r="J86" s="51" t="s">
        <v>2944</v>
      </c>
      <c r="K86" s="53" t="s">
        <v>427</v>
      </c>
      <c r="L86" s="54" t="s">
        <v>2945</v>
      </c>
      <c r="M86" s="76">
        <v>25</v>
      </c>
    </row>
    <row r="87" spans="1:13" x14ac:dyDescent="0.25">
      <c r="A87" s="51">
        <v>2</v>
      </c>
      <c r="B87" s="51" t="s">
        <v>951</v>
      </c>
      <c r="C87" s="52" t="s">
        <v>130</v>
      </c>
      <c r="D87" s="52" t="s">
        <v>17</v>
      </c>
      <c r="E87" s="52" t="s">
        <v>92</v>
      </c>
      <c r="F87" s="52" t="s">
        <v>36</v>
      </c>
      <c r="G87" s="55" t="s">
        <v>2946</v>
      </c>
      <c r="H87" s="55" t="s">
        <v>2947</v>
      </c>
      <c r="I87" s="55" t="s">
        <v>2948</v>
      </c>
      <c r="J87" s="55" t="s">
        <v>2949</v>
      </c>
      <c r="K87" s="53" t="s">
        <v>427</v>
      </c>
      <c r="L87" s="54" t="s">
        <v>2950</v>
      </c>
      <c r="M87" s="76">
        <v>18</v>
      </c>
    </row>
    <row r="88" spans="1:13" x14ac:dyDescent="0.25">
      <c r="A88" s="51">
        <v>3</v>
      </c>
      <c r="B88" s="51" t="s">
        <v>1025</v>
      </c>
      <c r="C88" s="52" t="s">
        <v>292</v>
      </c>
      <c r="D88" s="52" t="s">
        <v>17</v>
      </c>
      <c r="E88" s="52" t="s">
        <v>35</v>
      </c>
      <c r="F88" s="52" t="s">
        <v>308</v>
      </c>
      <c r="G88" s="51" t="s">
        <v>2951</v>
      </c>
      <c r="H88" s="51" t="s">
        <v>2952</v>
      </c>
      <c r="I88" s="51" t="s">
        <v>2953</v>
      </c>
      <c r="J88" s="51" t="s">
        <v>2954</v>
      </c>
      <c r="K88" s="53" t="s">
        <v>497</v>
      </c>
      <c r="L88" s="54" t="s">
        <v>2955</v>
      </c>
      <c r="M88" s="76">
        <v>15</v>
      </c>
    </row>
    <row r="89" spans="1:13" x14ac:dyDescent="0.25">
      <c r="A89" s="51">
        <v>4</v>
      </c>
      <c r="B89" s="51" t="s">
        <v>957</v>
      </c>
      <c r="C89" s="52" t="s">
        <v>33</v>
      </c>
      <c r="D89" s="52" t="s">
        <v>17</v>
      </c>
      <c r="E89" s="52" t="s">
        <v>34</v>
      </c>
      <c r="F89" s="52" t="s">
        <v>40</v>
      </c>
      <c r="G89" s="55" t="s">
        <v>2956</v>
      </c>
      <c r="H89" s="55" t="s">
        <v>2957</v>
      </c>
      <c r="I89" s="55" t="s">
        <v>2958</v>
      </c>
      <c r="J89" s="55" t="s">
        <v>2795</v>
      </c>
      <c r="K89" s="53" t="s">
        <v>490</v>
      </c>
      <c r="L89" s="54" t="s">
        <v>2959</v>
      </c>
      <c r="M89" s="76">
        <v>12</v>
      </c>
    </row>
    <row r="90" spans="1:13" x14ac:dyDescent="0.25">
      <c r="A90" s="51">
        <v>5</v>
      </c>
      <c r="B90" s="51" t="s">
        <v>969</v>
      </c>
      <c r="C90" s="52" t="s">
        <v>205</v>
      </c>
      <c r="D90" s="52" t="s">
        <v>104</v>
      </c>
      <c r="E90" s="52" t="s">
        <v>34</v>
      </c>
      <c r="F90" s="52" t="s">
        <v>222</v>
      </c>
      <c r="G90" s="51" t="s">
        <v>2960</v>
      </c>
      <c r="H90" s="51" t="s">
        <v>2961</v>
      </c>
      <c r="I90" s="51" t="s">
        <v>2961</v>
      </c>
      <c r="J90" s="51" t="s">
        <v>2962</v>
      </c>
      <c r="K90" s="53" t="s">
        <v>490</v>
      </c>
      <c r="L90" s="54" t="s">
        <v>2963</v>
      </c>
      <c r="M90" s="76">
        <v>10</v>
      </c>
    </row>
    <row r="91" spans="1:13" x14ac:dyDescent="0.25">
      <c r="A91" s="51">
        <v>6</v>
      </c>
      <c r="B91" s="51" t="s">
        <v>1003</v>
      </c>
      <c r="C91" s="52" t="s">
        <v>280</v>
      </c>
      <c r="D91" s="52" t="s">
        <v>17</v>
      </c>
      <c r="E91" s="52" t="s">
        <v>35</v>
      </c>
      <c r="F91" s="52" t="s">
        <v>308</v>
      </c>
      <c r="G91" s="53" t="s">
        <v>953</v>
      </c>
      <c r="H91" s="53" t="s">
        <v>953</v>
      </c>
      <c r="I91" s="55" t="s">
        <v>2964</v>
      </c>
      <c r="J91" s="55" t="s">
        <v>2947</v>
      </c>
      <c r="K91" s="53" t="s">
        <v>427</v>
      </c>
      <c r="L91" s="54" t="s">
        <v>2965</v>
      </c>
      <c r="M91" s="76">
        <v>8</v>
      </c>
    </row>
    <row r="92" spans="1:13" x14ac:dyDescent="0.25">
      <c r="A92" s="51">
        <v>7</v>
      </c>
      <c r="B92" s="51" t="s">
        <v>1019</v>
      </c>
      <c r="C92" s="52" t="s">
        <v>8</v>
      </c>
      <c r="D92" s="52" t="s">
        <v>17</v>
      </c>
      <c r="E92" s="52" t="s">
        <v>44</v>
      </c>
      <c r="F92" s="52" t="s">
        <v>1888</v>
      </c>
      <c r="G92" s="51" t="s">
        <v>2966</v>
      </c>
      <c r="H92" s="51" t="s">
        <v>2967</v>
      </c>
      <c r="I92" s="51" t="s">
        <v>2968</v>
      </c>
      <c r="J92" s="51" t="s">
        <v>1810</v>
      </c>
      <c r="K92" s="53" t="s">
        <v>427</v>
      </c>
      <c r="L92" s="54" t="s">
        <v>2969</v>
      </c>
      <c r="M92" s="76">
        <v>6</v>
      </c>
    </row>
  </sheetData>
  <mergeCells count="1">
    <mergeCell ref="A1:M1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sqref="A1:M1"/>
    </sheetView>
  </sheetViews>
  <sheetFormatPr defaultRowHeight="15" x14ac:dyDescent="0.25"/>
  <cols>
    <col min="1" max="2" width="9.140625" style="31"/>
    <col min="3" max="3" width="24.28515625" style="31" customWidth="1"/>
    <col min="4" max="4" width="18.5703125" style="31" customWidth="1"/>
    <col min="5" max="5" width="30" style="31" customWidth="1"/>
    <col min="6" max="6" width="31.42578125" style="31" customWidth="1"/>
    <col min="7" max="10" width="9.85546875" style="31" customWidth="1"/>
    <col min="11" max="11" width="9.42578125" style="31" customWidth="1"/>
    <col min="12" max="16384" width="9.140625" style="31"/>
  </cols>
  <sheetData>
    <row r="1" spans="1:13" ht="15.75" x14ac:dyDescent="0.25">
      <c r="A1" s="214" t="s">
        <v>2971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47" t="s">
        <v>340</v>
      </c>
      <c r="B2" s="47" t="s">
        <v>341</v>
      </c>
      <c r="C2" s="48" t="s">
        <v>0</v>
      </c>
      <c r="D2" s="48" t="s">
        <v>1</v>
      </c>
      <c r="E2" s="48" t="s">
        <v>342</v>
      </c>
      <c r="F2" s="48" t="s">
        <v>3</v>
      </c>
      <c r="G2" s="49" t="s">
        <v>343</v>
      </c>
      <c r="H2" s="49" t="s">
        <v>344</v>
      </c>
      <c r="I2" s="49" t="s">
        <v>345</v>
      </c>
      <c r="J2" s="49" t="s">
        <v>425</v>
      </c>
      <c r="K2" s="50" t="s">
        <v>346</v>
      </c>
      <c r="L2" s="49" t="s">
        <v>347</v>
      </c>
      <c r="M2" s="152" t="s">
        <v>366</v>
      </c>
    </row>
    <row r="3" spans="1:13" x14ac:dyDescent="0.25">
      <c r="A3" s="51">
        <v>1</v>
      </c>
      <c r="B3" s="51" t="s">
        <v>764</v>
      </c>
      <c r="C3" s="52" t="s">
        <v>19</v>
      </c>
      <c r="D3" s="52" t="s">
        <v>20</v>
      </c>
      <c r="E3" s="52" t="s">
        <v>141</v>
      </c>
      <c r="F3" s="52" t="s">
        <v>39</v>
      </c>
      <c r="G3" s="51" t="s">
        <v>2632</v>
      </c>
      <c r="H3" s="51" t="s">
        <v>2909</v>
      </c>
      <c r="I3" s="51" t="s">
        <v>2910</v>
      </c>
      <c r="J3" s="51" t="s">
        <v>2911</v>
      </c>
      <c r="K3" s="53" t="s">
        <v>490</v>
      </c>
      <c r="L3" s="54" t="s">
        <v>2912</v>
      </c>
      <c r="M3" s="124">
        <v>25</v>
      </c>
    </row>
    <row r="4" spans="1:13" x14ac:dyDescent="0.25">
      <c r="A4" s="51">
        <v>2</v>
      </c>
      <c r="B4" s="51" t="s">
        <v>644</v>
      </c>
      <c r="C4" s="52" t="s">
        <v>4</v>
      </c>
      <c r="D4" s="52" t="s">
        <v>5</v>
      </c>
      <c r="E4" s="52" t="s">
        <v>6</v>
      </c>
      <c r="F4" s="52" t="s">
        <v>11</v>
      </c>
      <c r="G4" s="51" t="s">
        <v>2264</v>
      </c>
      <c r="H4" s="51" t="s">
        <v>2678</v>
      </c>
      <c r="I4" s="151" t="s">
        <v>2884</v>
      </c>
      <c r="J4" s="51" t="s">
        <v>2885</v>
      </c>
      <c r="K4" s="53" t="s">
        <v>427</v>
      </c>
      <c r="L4" s="54" t="s">
        <v>2886</v>
      </c>
      <c r="M4" s="124">
        <v>18</v>
      </c>
    </row>
    <row r="5" spans="1:13" x14ac:dyDescent="0.25">
      <c r="A5" s="51">
        <v>3</v>
      </c>
      <c r="B5" s="51" t="s">
        <v>1357</v>
      </c>
      <c r="C5" s="52" t="s">
        <v>1096</v>
      </c>
      <c r="D5" s="52" t="s">
        <v>17</v>
      </c>
      <c r="E5" s="52" t="s">
        <v>92</v>
      </c>
      <c r="F5" s="52" t="s">
        <v>39</v>
      </c>
      <c r="G5" s="55" t="s">
        <v>1640</v>
      </c>
      <c r="H5" s="55" t="s">
        <v>2913</v>
      </c>
      <c r="I5" s="55" t="s">
        <v>2914</v>
      </c>
      <c r="J5" s="55" t="s">
        <v>1015</v>
      </c>
      <c r="K5" s="53" t="s">
        <v>497</v>
      </c>
      <c r="L5" s="54" t="s">
        <v>2915</v>
      </c>
      <c r="M5" s="124">
        <v>15</v>
      </c>
    </row>
    <row r="6" spans="1:13" x14ac:dyDescent="0.25">
      <c r="A6" s="51">
        <v>4</v>
      </c>
      <c r="B6" s="51" t="s">
        <v>1729</v>
      </c>
      <c r="C6" s="52" t="s">
        <v>1513</v>
      </c>
      <c r="D6" s="52" t="s">
        <v>17</v>
      </c>
      <c r="E6" s="52" t="s">
        <v>35</v>
      </c>
      <c r="F6" s="52" t="s">
        <v>29</v>
      </c>
      <c r="G6" s="51" t="s">
        <v>2244</v>
      </c>
      <c r="H6" s="51" t="s">
        <v>2232</v>
      </c>
      <c r="I6" s="51" t="s">
        <v>2851</v>
      </c>
      <c r="J6" s="51" t="s">
        <v>2611</v>
      </c>
      <c r="K6" s="53" t="s">
        <v>427</v>
      </c>
      <c r="L6" s="54" t="s">
        <v>2916</v>
      </c>
      <c r="M6" s="124">
        <v>12</v>
      </c>
    </row>
    <row r="7" spans="1:13" x14ac:dyDescent="0.25">
      <c r="A7" s="51">
        <v>5</v>
      </c>
      <c r="B7" s="51" t="s">
        <v>2347</v>
      </c>
      <c r="C7" s="52" t="s">
        <v>16</v>
      </c>
      <c r="D7" s="52" t="s">
        <v>17</v>
      </c>
      <c r="E7" s="52" t="s">
        <v>6</v>
      </c>
      <c r="F7" s="52" t="s">
        <v>11</v>
      </c>
      <c r="G7" s="55" t="s">
        <v>2751</v>
      </c>
      <c r="H7" s="55" t="s">
        <v>1731</v>
      </c>
      <c r="I7" s="55" t="s">
        <v>2887</v>
      </c>
      <c r="J7" s="55" t="s">
        <v>2888</v>
      </c>
      <c r="K7" s="53" t="s">
        <v>427</v>
      </c>
      <c r="L7" s="54" t="s">
        <v>2889</v>
      </c>
      <c r="M7" s="124">
        <v>10</v>
      </c>
    </row>
    <row r="8" spans="1:13" x14ac:dyDescent="0.25">
      <c r="A8" s="51">
        <v>6</v>
      </c>
      <c r="B8" s="51" t="s">
        <v>785</v>
      </c>
      <c r="C8" s="52" t="s">
        <v>279</v>
      </c>
      <c r="D8" s="52" t="s">
        <v>17</v>
      </c>
      <c r="E8" s="52" t="s">
        <v>66</v>
      </c>
      <c r="F8" s="52" t="s">
        <v>1863</v>
      </c>
      <c r="G8" s="55" t="s">
        <v>2254</v>
      </c>
      <c r="H8" s="55" t="s">
        <v>2917</v>
      </c>
      <c r="I8" s="55" t="s">
        <v>1643</v>
      </c>
      <c r="J8" s="55" t="s">
        <v>2247</v>
      </c>
      <c r="K8" s="53" t="s">
        <v>490</v>
      </c>
      <c r="L8" s="54" t="s">
        <v>2918</v>
      </c>
      <c r="M8" s="124">
        <v>8</v>
      </c>
    </row>
    <row r="9" spans="1:13" x14ac:dyDescent="0.25">
      <c r="A9" s="51">
        <v>7</v>
      </c>
      <c r="B9" s="51" t="s">
        <v>863</v>
      </c>
      <c r="C9" s="52" t="s">
        <v>9</v>
      </c>
      <c r="D9" s="52" t="s">
        <v>87</v>
      </c>
      <c r="E9" s="52" t="s">
        <v>10</v>
      </c>
      <c r="F9" s="52" t="s">
        <v>11</v>
      </c>
      <c r="G9" s="51" t="s">
        <v>2929</v>
      </c>
      <c r="H9" s="51" t="s">
        <v>1014</v>
      </c>
      <c r="I9" s="51" t="s">
        <v>2613</v>
      </c>
      <c r="J9" s="51" t="s">
        <v>1574</v>
      </c>
      <c r="K9" s="53" t="s">
        <v>427</v>
      </c>
      <c r="L9" s="54" t="s">
        <v>2930</v>
      </c>
      <c r="M9" s="124">
        <v>6</v>
      </c>
    </row>
    <row r="10" spans="1:13" x14ac:dyDescent="0.25">
      <c r="A10" s="51">
        <v>8</v>
      </c>
      <c r="B10" s="51" t="s">
        <v>661</v>
      </c>
      <c r="C10" s="52" t="s">
        <v>131</v>
      </c>
      <c r="D10" s="52" t="s">
        <v>17</v>
      </c>
      <c r="E10" s="52" t="s">
        <v>34</v>
      </c>
      <c r="F10" s="52" t="s">
        <v>132</v>
      </c>
      <c r="G10" s="51" t="s">
        <v>1768</v>
      </c>
      <c r="H10" s="51" t="s">
        <v>1721</v>
      </c>
      <c r="I10" s="51" t="s">
        <v>2635</v>
      </c>
      <c r="J10" s="51" t="s">
        <v>2611</v>
      </c>
      <c r="K10" s="53" t="s">
        <v>427</v>
      </c>
      <c r="L10" s="54" t="s">
        <v>2890</v>
      </c>
      <c r="M10" s="124">
        <v>4</v>
      </c>
    </row>
    <row r="11" spans="1:13" x14ac:dyDescent="0.25">
      <c r="A11" s="51">
        <v>9</v>
      </c>
      <c r="B11" s="51" t="s">
        <v>997</v>
      </c>
      <c r="C11" s="52" t="s">
        <v>33</v>
      </c>
      <c r="D11" s="52" t="s">
        <v>17</v>
      </c>
      <c r="E11" s="52" t="s">
        <v>269</v>
      </c>
      <c r="F11" s="52" t="s">
        <v>11</v>
      </c>
      <c r="G11" s="55" t="s">
        <v>2857</v>
      </c>
      <c r="H11" s="55" t="s">
        <v>2745</v>
      </c>
      <c r="I11" s="55" t="s">
        <v>2715</v>
      </c>
      <c r="J11" s="55" t="s">
        <v>2636</v>
      </c>
      <c r="K11" s="53" t="s">
        <v>427</v>
      </c>
      <c r="L11" s="54" t="s">
        <v>2931</v>
      </c>
      <c r="M11" s="124">
        <v>2</v>
      </c>
    </row>
    <row r="12" spans="1:13" x14ac:dyDescent="0.25">
      <c r="A12" s="51">
        <v>10</v>
      </c>
      <c r="B12" s="51" t="s">
        <v>858</v>
      </c>
      <c r="C12" s="52" t="s">
        <v>265</v>
      </c>
      <c r="D12" s="52" t="s">
        <v>17</v>
      </c>
      <c r="E12" s="52" t="s">
        <v>270</v>
      </c>
      <c r="F12" s="52" t="s">
        <v>11</v>
      </c>
      <c r="G12" s="51" t="s">
        <v>2247</v>
      </c>
      <c r="H12" s="51" t="s">
        <v>1762</v>
      </c>
      <c r="I12" s="51" t="s">
        <v>2770</v>
      </c>
      <c r="J12" s="51" t="s">
        <v>2255</v>
      </c>
      <c r="K12" s="53" t="s">
        <v>427</v>
      </c>
      <c r="L12" s="54" t="s">
        <v>2932</v>
      </c>
      <c r="M12" s="124">
        <v>1</v>
      </c>
    </row>
    <row r="13" spans="1:13" x14ac:dyDescent="0.25">
      <c r="A13" s="51">
        <v>11</v>
      </c>
      <c r="B13" s="51" t="s">
        <v>2575</v>
      </c>
      <c r="C13" s="52" t="s">
        <v>4</v>
      </c>
      <c r="D13" s="52" t="s">
        <v>5</v>
      </c>
      <c r="E13" s="52" t="s">
        <v>270</v>
      </c>
      <c r="F13" s="52" t="s">
        <v>11</v>
      </c>
      <c r="G13" s="55" t="s">
        <v>2933</v>
      </c>
      <c r="H13" s="55" t="s">
        <v>1041</v>
      </c>
      <c r="I13" s="55" t="s">
        <v>1731</v>
      </c>
      <c r="J13" s="55" t="s">
        <v>1668</v>
      </c>
      <c r="K13" s="53" t="s">
        <v>427</v>
      </c>
      <c r="L13" s="54" t="s">
        <v>2934</v>
      </c>
    </row>
    <row r="14" spans="1:13" x14ac:dyDescent="0.25">
      <c r="A14" s="51">
        <v>12</v>
      </c>
      <c r="B14" s="51" t="s">
        <v>650</v>
      </c>
      <c r="C14" s="52" t="s">
        <v>108</v>
      </c>
      <c r="D14" s="52" t="s">
        <v>87</v>
      </c>
      <c r="E14" s="52" t="s">
        <v>170</v>
      </c>
      <c r="F14" s="52" t="s">
        <v>106</v>
      </c>
      <c r="G14" s="55" t="s">
        <v>2636</v>
      </c>
      <c r="H14" s="55" t="s">
        <v>1658</v>
      </c>
      <c r="I14" s="55" t="s">
        <v>2830</v>
      </c>
      <c r="J14" s="55" t="s">
        <v>1031</v>
      </c>
      <c r="K14" s="53" t="s">
        <v>427</v>
      </c>
      <c r="L14" s="54" t="s">
        <v>2891</v>
      </c>
    </row>
    <row r="15" spans="1:13" x14ac:dyDescent="0.25">
      <c r="A15" s="51">
        <v>13</v>
      </c>
      <c r="B15" s="51" t="s">
        <v>536</v>
      </c>
      <c r="C15" s="52" t="s">
        <v>241</v>
      </c>
      <c r="D15" s="52" t="s">
        <v>17</v>
      </c>
      <c r="E15" s="52" t="s">
        <v>110</v>
      </c>
      <c r="F15" s="52" t="s">
        <v>2309</v>
      </c>
      <c r="G15" s="51" t="s">
        <v>2249</v>
      </c>
      <c r="H15" s="51" t="s">
        <v>1714</v>
      </c>
      <c r="I15" s="51" t="s">
        <v>2665</v>
      </c>
      <c r="J15" s="51" t="s">
        <v>2830</v>
      </c>
      <c r="K15" s="53" t="s">
        <v>427</v>
      </c>
      <c r="L15" s="54" t="s">
        <v>2831</v>
      </c>
    </row>
    <row r="16" spans="1:13" x14ac:dyDescent="0.25">
      <c r="A16" s="51">
        <v>14</v>
      </c>
      <c r="B16" s="51" t="s">
        <v>426</v>
      </c>
      <c r="C16" s="52" t="s">
        <v>28</v>
      </c>
      <c r="D16" s="52" t="s">
        <v>17</v>
      </c>
      <c r="E16" s="52" t="s">
        <v>405</v>
      </c>
      <c r="F16" s="52" t="s">
        <v>29</v>
      </c>
      <c r="G16" s="55" t="s">
        <v>2611</v>
      </c>
      <c r="H16" s="55" t="s">
        <v>1766</v>
      </c>
      <c r="I16" s="55" t="s">
        <v>1849</v>
      </c>
      <c r="J16" s="55" t="s">
        <v>2832</v>
      </c>
      <c r="K16" s="53" t="s">
        <v>427</v>
      </c>
      <c r="L16" s="54" t="s">
        <v>2833</v>
      </c>
    </row>
    <row r="17" spans="1:12" x14ac:dyDescent="0.25">
      <c r="A17" s="51">
        <v>15</v>
      </c>
      <c r="B17" s="51" t="s">
        <v>667</v>
      </c>
      <c r="C17" s="52" t="s">
        <v>37</v>
      </c>
      <c r="D17" s="52" t="s">
        <v>17</v>
      </c>
      <c r="E17" s="52" t="s">
        <v>38</v>
      </c>
      <c r="F17" s="52" t="s">
        <v>39</v>
      </c>
      <c r="G17" s="51" t="s">
        <v>1591</v>
      </c>
      <c r="H17" s="51" t="s">
        <v>2773</v>
      </c>
      <c r="I17" s="51" t="s">
        <v>2892</v>
      </c>
      <c r="J17" s="51" t="s">
        <v>2262</v>
      </c>
      <c r="K17" s="53" t="s">
        <v>427</v>
      </c>
      <c r="L17" s="54" t="s">
        <v>2893</v>
      </c>
    </row>
    <row r="18" spans="1:12" x14ac:dyDescent="0.25">
      <c r="A18" s="51">
        <v>16</v>
      </c>
      <c r="B18" s="51" t="s">
        <v>573</v>
      </c>
      <c r="C18" s="52" t="s">
        <v>242</v>
      </c>
      <c r="D18" s="52" t="s">
        <v>17</v>
      </c>
      <c r="E18" s="52" t="s">
        <v>243</v>
      </c>
      <c r="F18" s="52" t="s">
        <v>39</v>
      </c>
      <c r="G18" s="51" t="s">
        <v>1768</v>
      </c>
      <c r="H18" s="51" t="s">
        <v>1569</v>
      </c>
      <c r="I18" s="51" t="s">
        <v>2258</v>
      </c>
      <c r="J18" s="51" t="s">
        <v>2851</v>
      </c>
      <c r="K18" s="53" t="s">
        <v>427</v>
      </c>
      <c r="L18" s="54" t="s">
        <v>2852</v>
      </c>
    </row>
    <row r="19" spans="1:12" x14ac:dyDescent="0.25">
      <c r="A19" s="51">
        <v>17</v>
      </c>
      <c r="B19" s="51" t="s">
        <v>656</v>
      </c>
      <c r="C19" s="52" t="s">
        <v>136</v>
      </c>
      <c r="D19" s="52" t="s">
        <v>17</v>
      </c>
      <c r="E19" s="52" t="s">
        <v>137</v>
      </c>
      <c r="F19" s="52" t="s">
        <v>138</v>
      </c>
      <c r="G19" s="55" t="s">
        <v>2275</v>
      </c>
      <c r="H19" s="55" t="s">
        <v>1403</v>
      </c>
      <c r="I19" s="55" t="s">
        <v>2830</v>
      </c>
      <c r="J19" s="55" t="s">
        <v>1033</v>
      </c>
      <c r="K19" s="53" t="s">
        <v>490</v>
      </c>
      <c r="L19" s="54" t="s">
        <v>2712</v>
      </c>
    </row>
    <row r="20" spans="1:12" x14ac:dyDescent="0.25">
      <c r="A20" s="51">
        <v>18</v>
      </c>
      <c r="B20" s="51" t="s">
        <v>1600</v>
      </c>
      <c r="C20" s="52" t="s">
        <v>1887</v>
      </c>
      <c r="D20" s="52" t="s">
        <v>17</v>
      </c>
      <c r="E20" s="52" t="s">
        <v>227</v>
      </c>
      <c r="F20" s="52" t="s">
        <v>15</v>
      </c>
      <c r="G20" s="55" t="s">
        <v>1663</v>
      </c>
      <c r="H20" s="55" t="s">
        <v>1403</v>
      </c>
      <c r="I20" s="55" t="s">
        <v>1589</v>
      </c>
      <c r="J20" s="55" t="s">
        <v>2832</v>
      </c>
      <c r="K20" s="53" t="s">
        <v>427</v>
      </c>
      <c r="L20" s="54" t="s">
        <v>2853</v>
      </c>
    </row>
    <row r="21" spans="1:12" x14ac:dyDescent="0.25">
      <c r="A21" s="51">
        <v>19</v>
      </c>
      <c r="B21" s="51" t="s">
        <v>1265</v>
      </c>
      <c r="C21" s="52" t="s">
        <v>84</v>
      </c>
      <c r="D21" s="52" t="s">
        <v>17</v>
      </c>
      <c r="E21" s="52" t="s">
        <v>34</v>
      </c>
      <c r="F21" s="52" t="s">
        <v>15</v>
      </c>
      <c r="G21" s="51" t="s">
        <v>1644</v>
      </c>
      <c r="H21" s="51" t="s">
        <v>2894</v>
      </c>
      <c r="I21" s="51" t="s">
        <v>2895</v>
      </c>
      <c r="J21" s="51" t="s">
        <v>2677</v>
      </c>
      <c r="K21" s="53" t="s">
        <v>427</v>
      </c>
      <c r="L21" s="54" t="s">
        <v>2641</v>
      </c>
    </row>
    <row r="22" spans="1:12" x14ac:dyDescent="0.25">
      <c r="A22" s="51">
        <v>20</v>
      </c>
      <c r="B22" s="51" t="s">
        <v>517</v>
      </c>
      <c r="C22" s="52" t="s">
        <v>348</v>
      </c>
      <c r="D22" s="52" t="s">
        <v>17</v>
      </c>
      <c r="E22" s="52" t="s">
        <v>110</v>
      </c>
      <c r="F22" s="52" t="s">
        <v>2309</v>
      </c>
      <c r="G22" s="51" t="s">
        <v>2834</v>
      </c>
      <c r="H22" s="51" t="s">
        <v>1651</v>
      </c>
      <c r="I22" s="51" t="s">
        <v>1526</v>
      </c>
      <c r="J22" s="51" t="s">
        <v>2835</v>
      </c>
      <c r="K22" s="53" t="s">
        <v>427</v>
      </c>
      <c r="L22" s="54" t="s">
        <v>2836</v>
      </c>
    </row>
    <row r="23" spans="1:12" x14ac:dyDescent="0.25">
      <c r="A23" s="51">
        <v>21</v>
      </c>
      <c r="B23" s="51" t="s">
        <v>594</v>
      </c>
      <c r="C23" s="52" t="s">
        <v>69</v>
      </c>
      <c r="D23" s="52" t="s">
        <v>17</v>
      </c>
      <c r="E23" s="52" t="s">
        <v>70</v>
      </c>
      <c r="F23" s="52" t="s">
        <v>39</v>
      </c>
      <c r="G23" s="51" t="s">
        <v>2275</v>
      </c>
      <c r="H23" s="51" t="s">
        <v>1396</v>
      </c>
      <c r="I23" s="51" t="s">
        <v>1651</v>
      </c>
      <c r="J23" s="51" t="s">
        <v>2245</v>
      </c>
      <c r="K23" s="53" t="s">
        <v>427</v>
      </c>
      <c r="L23" s="54" t="s">
        <v>2854</v>
      </c>
    </row>
    <row r="24" spans="1:12" x14ac:dyDescent="0.25">
      <c r="A24" s="51">
        <v>22</v>
      </c>
      <c r="B24" s="51" t="s">
        <v>444</v>
      </c>
      <c r="C24" s="52" t="s">
        <v>267</v>
      </c>
      <c r="D24" s="52" t="s">
        <v>17</v>
      </c>
      <c r="E24" s="52" t="s">
        <v>236</v>
      </c>
      <c r="F24" s="52" t="s">
        <v>15</v>
      </c>
      <c r="G24" s="55" t="s">
        <v>2678</v>
      </c>
      <c r="H24" s="55" t="s">
        <v>1363</v>
      </c>
      <c r="I24" s="55" t="s">
        <v>1355</v>
      </c>
      <c r="J24" s="55" t="s">
        <v>2614</v>
      </c>
      <c r="K24" s="53" t="s">
        <v>427</v>
      </c>
      <c r="L24" s="54" t="s">
        <v>1715</v>
      </c>
    </row>
    <row r="25" spans="1:12" x14ac:dyDescent="0.25">
      <c r="A25" s="51">
        <v>23</v>
      </c>
      <c r="B25" s="51" t="s">
        <v>886</v>
      </c>
      <c r="C25" s="52" t="s">
        <v>374</v>
      </c>
      <c r="D25" s="52" t="s">
        <v>17</v>
      </c>
      <c r="E25" s="52" t="s">
        <v>375</v>
      </c>
      <c r="F25" s="52" t="s">
        <v>7</v>
      </c>
      <c r="G25" s="51" t="s">
        <v>1252</v>
      </c>
      <c r="H25" s="51" t="s">
        <v>1768</v>
      </c>
      <c r="I25" s="51" t="s">
        <v>1364</v>
      </c>
      <c r="J25" s="51" t="s">
        <v>1534</v>
      </c>
      <c r="K25" s="53" t="s">
        <v>427</v>
      </c>
      <c r="L25" s="54" t="s">
        <v>2935</v>
      </c>
    </row>
    <row r="26" spans="1:12" x14ac:dyDescent="0.25">
      <c r="A26" s="51">
        <v>24</v>
      </c>
      <c r="B26" s="51" t="s">
        <v>547</v>
      </c>
      <c r="C26" s="52" t="s">
        <v>121</v>
      </c>
      <c r="D26" s="52" t="s">
        <v>17</v>
      </c>
      <c r="E26" s="52" t="s">
        <v>122</v>
      </c>
      <c r="F26" s="52" t="s">
        <v>39</v>
      </c>
      <c r="G26" s="55" t="s">
        <v>1249</v>
      </c>
      <c r="H26" s="55" t="s">
        <v>2257</v>
      </c>
      <c r="I26" s="55" t="s">
        <v>1710</v>
      </c>
      <c r="J26" s="55" t="s">
        <v>1033</v>
      </c>
      <c r="K26" s="53" t="s">
        <v>497</v>
      </c>
      <c r="L26" s="54" t="s">
        <v>2855</v>
      </c>
    </row>
    <row r="27" spans="1:12" x14ac:dyDescent="0.25">
      <c r="A27" s="51">
        <v>25</v>
      </c>
      <c r="B27" s="51" t="s">
        <v>853</v>
      </c>
      <c r="C27" s="52" t="s">
        <v>19</v>
      </c>
      <c r="D27" s="52" t="s">
        <v>20</v>
      </c>
      <c r="E27" s="52" t="s">
        <v>122</v>
      </c>
      <c r="F27" s="52" t="s">
        <v>2972</v>
      </c>
      <c r="G27" s="51" t="s">
        <v>2776</v>
      </c>
      <c r="H27" s="51" t="s">
        <v>1544</v>
      </c>
      <c r="I27" s="51" t="s">
        <v>2719</v>
      </c>
      <c r="J27" s="51" t="s">
        <v>2247</v>
      </c>
      <c r="K27" s="53" t="s">
        <v>427</v>
      </c>
      <c r="L27" s="54" t="s">
        <v>2856</v>
      </c>
    </row>
    <row r="28" spans="1:12" x14ac:dyDescent="0.25">
      <c r="A28" s="51">
        <v>26</v>
      </c>
      <c r="B28" s="51" t="s">
        <v>779</v>
      </c>
      <c r="C28" s="52" t="s">
        <v>93</v>
      </c>
      <c r="D28" s="52" t="s">
        <v>17</v>
      </c>
      <c r="E28" s="52" t="s">
        <v>94</v>
      </c>
      <c r="F28" s="52" t="s">
        <v>39</v>
      </c>
      <c r="G28" s="51" t="s">
        <v>2838</v>
      </c>
      <c r="H28" s="51" t="s">
        <v>2244</v>
      </c>
      <c r="I28" s="51" t="s">
        <v>1182</v>
      </c>
      <c r="J28" s="51" t="s">
        <v>1671</v>
      </c>
      <c r="K28" s="53" t="s">
        <v>427</v>
      </c>
      <c r="L28" s="54" t="s">
        <v>2919</v>
      </c>
    </row>
    <row r="29" spans="1:12" x14ac:dyDescent="0.25">
      <c r="A29" s="51">
        <v>27</v>
      </c>
      <c r="B29" s="51" t="s">
        <v>915</v>
      </c>
      <c r="C29" s="52" t="s">
        <v>215</v>
      </c>
      <c r="D29" s="52" t="s">
        <v>17</v>
      </c>
      <c r="E29" s="52" t="s">
        <v>216</v>
      </c>
      <c r="F29" s="52" t="s">
        <v>155</v>
      </c>
      <c r="G29" s="51" t="s">
        <v>1663</v>
      </c>
      <c r="H29" s="51" t="s">
        <v>2258</v>
      </c>
      <c r="I29" s="51" t="s">
        <v>1283</v>
      </c>
      <c r="J29" s="51" t="s">
        <v>1567</v>
      </c>
      <c r="K29" s="53" t="s">
        <v>490</v>
      </c>
      <c r="L29" s="54" t="s">
        <v>2941</v>
      </c>
    </row>
    <row r="30" spans="1:12" x14ac:dyDescent="0.25">
      <c r="A30" s="51">
        <v>28</v>
      </c>
      <c r="B30" s="51" t="s">
        <v>864</v>
      </c>
      <c r="C30" s="52" t="s">
        <v>82</v>
      </c>
      <c r="D30" s="52" t="s">
        <v>17</v>
      </c>
      <c r="E30" s="52" t="s">
        <v>10</v>
      </c>
      <c r="F30" s="52" t="s">
        <v>11</v>
      </c>
      <c r="G30" s="55" t="s">
        <v>2857</v>
      </c>
      <c r="H30" s="55" t="s">
        <v>2248</v>
      </c>
      <c r="I30" s="55" t="s">
        <v>1132</v>
      </c>
      <c r="J30" s="55" t="s">
        <v>2838</v>
      </c>
      <c r="K30" s="53" t="s">
        <v>427</v>
      </c>
      <c r="L30" s="54" t="s">
        <v>2936</v>
      </c>
    </row>
    <row r="31" spans="1:12" x14ac:dyDescent="0.25">
      <c r="A31" s="51">
        <v>29</v>
      </c>
      <c r="B31" s="51" t="s">
        <v>438</v>
      </c>
      <c r="C31" s="52" t="s">
        <v>190</v>
      </c>
      <c r="D31" s="52" t="s">
        <v>17</v>
      </c>
      <c r="E31" s="52" t="s">
        <v>395</v>
      </c>
      <c r="F31" s="52" t="s">
        <v>15</v>
      </c>
      <c r="G31" s="51" t="s">
        <v>2642</v>
      </c>
      <c r="H31" s="51" t="s">
        <v>1271</v>
      </c>
      <c r="I31" s="51" t="s">
        <v>1525</v>
      </c>
      <c r="J31" s="51" t="s">
        <v>2259</v>
      </c>
      <c r="K31" s="53" t="s">
        <v>427</v>
      </c>
      <c r="L31" s="54" t="s">
        <v>2837</v>
      </c>
    </row>
    <row r="32" spans="1:12" x14ac:dyDescent="0.25">
      <c r="A32" s="51">
        <v>30</v>
      </c>
      <c r="B32" s="51" t="s">
        <v>564</v>
      </c>
      <c r="C32" s="52" t="s">
        <v>59</v>
      </c>
      <c r="D32" s="52" t="s">
        <v>17</v>
      </c>
      <c r="E32" s="52" t="s">
        <v>60</v>
      </c>
      <c r="F32" s="52" t="s">
        <v>15</v>
      </c>
      <c r="G32" s="55" t="s">
        <v>1112</v>
      </c>
      <c r="H32" s="55" t="s">
        <v>1288</v>
      </c>
      <c r="I32" s="55" t="s">
        <v>1658</v>
      </c>
      <c r="J32" s="55" t="s">
        <v>2262</v>
      </c>
      <c r="K32" s="53" t="s">
        <v>427</v>
      </c>
      <c r="L32" s="54" t="s">
        <v>2666</v>
      </c>
    </row>
    <row r="33" spans="1:12" x14ac:dyDescent="0.25">
      <c r="A33" s="51">
        <v>31</v>
      </c>
      <c r="B33" s="51" t="s">
        <v>1202</v>
      </c>
      <c r="C33" s="52" t="s">
        <v>78</v>
      </c>
      <c r="D33" s="52" t="s">
        <v>79</v>
      </c>
      <c r="E33" s="52" t="s">
        <v>80</v>
      </c>
      <c r="F33" s="52" t="s">
        <v>39</v>
      </c>
      <c r="G33" s="51" t="s">
        <v>1569</v>
      </c>
      <c r="H33" s="51" t="s">
        <v>1276</v>
      </c>
      <c r="I33" s="51" t="s">
        <v>1646</v>
      </c>
      <c r="J33" s="51" t="s">
        <v>2857</v>
      </c>
      <c r="K33" s="53" t="s">
        <v>427</v>
      </c>
      <c r="L33" s="54" t="s">
        <v>2675</v>
      </c>
    </row>
    <row r="34" spans="1:12" x14ac:dyDescent="0.25">
      <c r="A34" s="51">
        <v>32</v>
      </c>
      <c r="B34" s="51" t="s">
        <v>1677</v>
      </c>
      <c r="C34" s="52" t="s">
        <v>1498</v>
      </c>
      <c r="D34" s="52" t="s">
        <v>1499</v>
      </c>
      <c r="E34" s="52" t="s">
        <v>1500</v>
      </c>
      <c r="F34" s="52" t="s">
        <v>409</v>
      </c>
      <c r="G34" s="55" t="s">
        <v>1248</v>
      </c>
      <c r="H34" s="55" t="s">
        <v>1542</v>
      </c>
      <c r="I34" s="55" t="s">
        <v>2631</v>
      </c>
      <c r="J34" s="55" t="s">
        <v>2715</v>
      </c>
      <c r="K34" s="53" t="s">
        <v>427</v>
      </c>
      <c r="L34" s="54" t="s">
        <v>2896</v>
      </c>
    </row>
    <row r="35" spans="1:12" x14ac:dyDescent="0.25">
      <c r="A35" s="51">
        <v>33</v>
      </c>
      <c r="B35" s="51" t="s">
        <v>553</v>
      </c>
      <c r="C35" s="52" t="s">
        <v>50</v>
      </c>
      <c r="D35" s="52" t="s">
        <v>17</v>
      </c>
      <c r="E35" s="52" t="s">
        <v>51</v>
      </c>
      <c r="F35" s="52" t="s">
        <v>39</v>
      </c>
      <c r="G35" s="55" t="s">
        <v>1588</v>
      </c>
      <c r="H35" s="55" t="s">
        <v>1181</v>
      </c>
      <c r="I35" s="55" t="s">
        <v>1606</v>
      </c>
      <c r="J35" s="55" t="s">
        <v>2228</v>
      </c>
      <c r="K35" s="53" t="s">
        <v>427</v>
      </c>
      <c r="L35" s="54" t="s">
        <v>2858</v>
      </c>
    </row>
    <row r="36" spans="1:12" x14ac:dyDescent="0.25">
      <c r="A36" s="51">
        <v>34</v>
      </c>
      <c r="B36" s="51" t="s">
        <v>1995</v>
      </c>
      <c r="C36" s="52" t="s">
        <v>4</v>
      </c>
      <c r="D36" s="52" t="s">
        <v>5</v>
      </c>
      <c r="E36" s="52" t="s">
        <v>18</v>
      </c>
      <c r="F36" s="52" t="s">
        <v>15</v>
      </c>
      <c r="G36" s="51" t="s">
        <v>1400</v>
      </c>
      <c r="H36" s="51" t="s">
        <v>1135</v>
      </c>
      <c r="I36" s="51" t="s">
        <v>1549</v>
      </c>
      <c r="J36" s="51" t="s">
        <v>2610</v>
      </c>
      <c r="K36" s="53" t="s">
        <v>427</v>
      </c>
      <c r="L36" s="54" t="s">
        <v>2859</v>
      </c>
    </row>
    <row r="37" spans="1:12" x14ac:dyDescent="0.25">
      <c r="A37" s="51">
        <v>35</v>
      </c>
      <c r="B37" s="51" t="s">
        <v>558</v>
      </c>
      <c r="C37" s="52" t="s">
        <v>228</v>
      </c>
      <c r="D37" s="52" t="s">
        <v>17</v>
      </c>
      <c r="E37" s="52" t="s">
        <v>229</v>
      </c>
      <c r="F37" s="52" t="s">
        <v>29</v>
      </c>
      <c r="G37" s="55" t="s">
        <v>1658</v>
      </c>
      <c r="H37" s="55" t="s">
        <v>1685</v>
      </c>
      <c r="I37" s="55" t="s">
        <v>1276</v>
      </c>
      <c r="J37" s="55" t="s">
        <v>2262</v>
      </c>
      <c r="K37" s="53" t="s">
        <v>427</v>
      </c>
      <c r="L37" s="54" t="s">
        <v>2860</v>
      </c>
    </row>
    <row r="38" spans="1:12" x14ac:dyDescent="0.25">
      <c r="A38" s="51">
        <v>36</v>
      </c>
      <c r="B38" s="51" t="s">
        <v>1686</v>
      </c>
      <c r="C38" s="52" t="s">
        <v>1507</v>
      </c>
      <c r="D38" s="52" t="s">
        <v>17</v>
      </c>
      <c r="E38" s="52" t="s">
        <v>34</v>
      </c>
      <c r="F38" s="52" t="s">
        <v>1508</v>
      </c>
      <c r="G38" s="51" t="s">
        <v>1793</v>
      </c>
      <c r="H38" s="51" t="s">
        <v>1256</v>
      </c>
      <c r="I38" s="51" t="s">
        <v>1642</v>
      </c>
      <c r="J38" s="51" t="s">
        <v>2778</v>
      </c>
      <c r="K38" s="53" t="s">
        <v>427</v>
      </c>
      <c r="L38" s="54" t="s">
        <v>2897</v>
      </c>
    </row>
    <row r="39" spans="1:12" x14ac:dyDescent="0.25">
      <c r="A39" s="51">
        <v>37</v>
      </c>
      <c r="B39" s="51" t="s">
        <v>450</v>
      </c>
      <c r="C39" s="52" t="s">
        <v>213</v>
      </c>
      <c r="D39" s="52" t="s">
        <v>17</v>
      </c>
      <c r="E39" s="52" t="s">
        <v>110</v>
      </c>
      <c r="F39" s="52" t="s">
        <v>39</v>
      </c>
      <c r="G39" s="55" t="s">
        <v>1258</v>
      </c>
      <c r="H39" s="55" t="s">
        <v>1769</v>
      </c>
      <c r="I39" s="55" t="s">
        <v>2838</v>
      </c>
      <c r="J39" s="55" t="s">
        <v>2722</v>
      </c>
      <c r="K39" s="53" t="s">
        <v>427</v>
      </c>
      <c r="L39" s="54" t="s">
        <v>2839</v>
      </c>
    </row>
    <row r="40" spans="1:12" x14ac:dyDescent="0.25">
      <c r="A40" s="51">
        <v>38</v>
      </c>
      <c r="B40" s="51" t="s">
        <v>2078</v>
      </c>
      <c r="C40" s="52" t="s">
        <v>2828</v>
      </c>
      <c r="D40" s="52" t="s">
        <v>17</v>
      </c>
      <c r="E40" s="52" t="s">
        <v>18</v>
      </c>
      <c r="F40" s="52" t="s">
        <v>15</v>
      </c>
      <c r="G40" s="51" t="s">
        <v>1529</v>
      </c>
      <c r="H40" s="51" t="s">
        <v>646</v>
      </c>
      <c r="I40" s="51" t="s">
        <v>1656</v>
      </c>
      <c r="J40" s="51" t="s">
        <v>2861</v>
      </c>
      <c r="K40" s="53" t="s">
        <v>490</v>
      </c>
      <c r="L40" s="54" t="s">
        <v>2862</v>
      </c>
    </row>
    <row r="41" spans="1:12" x14ac:dyDescent="0.25">
      <c r="A41" s="51">
        <v>39</v>
      </c>
      <c r="B41" s="51" t="s">
        <v>577</v>
      </c>
      <c r="C41" s="52" t="s">
        <v>62</v>
      </c>
      <c r="D41" s="52" t="s">
        <v>17</v>
      </c>
      <c r="E41" s="52" t="s">
        <v>24</v>
      </c>
      <c r="F41" s="52" t="s">
        <v>63</v>
      </c>
      <c r="G41" s="55" t="s">
        <v>1793</v>
      </c>
      <c r="H41" s="55" t="s">
        <v>2648</v>
      </c>
      <c r="I41" s="55" t="s">
        <v>688</v>
      </c>
      <c r="J41" s="55" t="s">
        <v>2863</v>
      </c>
      <c r="K41" s="53" t="s">
        <v>427</v>
      </c>
      <c r="L41" s="54" t="s">
        <v>2864</v>
      </c>
    </row>
    <row r="42" spans="1:12" x14ac:dyDescent="0.25">
      <c r="A42" s="51">
        <v>40</v>
      </c>
      <c r="B42" s="51" t="s">
        <v>727</v>
      </c>
      <c r="C42" s="52" t="s">
        <v>322</v>
      </c>
      <c r="D42" s="52" t="s">
        <v>17</v>
      </c>
      <c r="E42" s="52" t="s">
        <v>58</v>
      </c>
      <c r="F42" s="52" t="s">
        <v>323</v>
      </c>
      <c r="G42" s="55" t="s">
        <v>1786</v>
      </c>
      <c r="H42" s="55" t="s">
        <v>1678</v>
      </c>
      <c r="I42" s="55" t="s">
        <v>1709</v>
      </c>
      <c r="J42" s="55" t="s">
        <v>2269</v>
      </c>
      <c r="K42" s="53" t="s">
        <v>427</v>
      </c>
      <c r="L42" s="54" t="s">
        <v>2898</v>
      </c>
    </row>
    <row r="43" spans="1:12" x14ac:dyDescent="0.25">
      <c r="A43" s="51">
        <v>41</v>
      </c>
      <c r="B43" s="51" t="s">
        <v>790</v>
      </c>
      <c r="C43" s="52" t="s">
        <v>162</v>
      </c>
      <c r="D43" s="52" t="s">
        <v>20</v>
      </c>
      <c r="E43" s="52" t="s">
        <v>163</v>
      </c>
      <c r="F43" s="52" t="s">
        <v>105</v>
      </c>
      <c r="G43" s="53" t="s">
        <v>916</v>
      </c>
      <c r="H43" s="55" t="s">
        <v>2920</v>
      </c>
      <c r="I43" s="55" t="s">
        <v>1663</v>
      </c>
      <c r="J43" s="55" t="s">
        <v>1658</v>
      </c>
      <c r="K43" s="53" t="s">
        <v>427</v>
      </c>
      <c r="L43" s="54" t="s">
        <v>2921</v>
      </c>
    </row>
    <row r="44" spans="1:12" x14ac:dyDescent="0.25">
      <c r="A44" s="51">
        <v>42</v>
      </c>
      <c r="B44" s="51" t="s">
        <v>1380</v>
      </c>
      <c r="C44" s="52" t="s">
        <v>1089</v>
      </c>
      <c r="D44" s="52" t="s">
        <v>17</v>
      </c>
      <c r="E44" s="52" t="s">
        <v>141</v>
      </c>
      <c r="F44" s="52" t="s">
        <v>1090</v>
      </c>
      <c r="G44" s="51" t="s">
        <v>768</v>
      </c>
      <c r="H44" s="51" t="s">
        <v>1364</v>
      </c>
      <c r="I44" s="51" t="s">
        <v>1529</v>
      </c>
      <c r="J44" s="51" t="s">
        <v>1655</v>
      </c>
      <c r="K44" s="53" t="s">
        <v>427</v>
      </c>
      <c r="L44" s="54" t="s">
        <v>2922</v>
      </c>
    </row>
    <row r="45" spans="1:12" x14ac:dyDescent="0.25">
      <c r="A45" s="51">
        <v>43</v>
      </c>
      <c r="B45" s="51" t="s">
        <v>1745</v>
      </c>
      <c r="C45" s="52" t="s">
        <v>1512</v>
      </c>
      <c r="D45" s="52" t="s">
        <v>17</v>
      </c>
      <c r="E45" s="52" t="s">
        <v>26</v>
      </c>
      <c r="F45" s="52" t="s">
        <v>105</v>
      </c>
      <c r="G45" s="55" t="s">
        <v>1552</v>
      </c>
      <c r="H45" s="55" t="s">
        <v>1569</v>
      </c>
      <c r="I45" s="55" t="s">
        <v>1658</v>
      </c>
      <c r="J45" s="55" t="s">
        <v>1544</v>
      </c>
      <c r="K45" s="53" t="s">
        <v>497</v>
      </c>
      <c r="L45" s="54" t="s">
        <v>2923</v>
      </c>
    </row>
    <row r="46" spans="1:12" x14ac:dyDescent="0.25">
      <c r="A46" s="51">
        <v>44</v>
      </c>
      <c r="B46" s="51" t="s">
        <v>598</v>
      </c>
      <c r="C46" s="52" t="s">
        <v>16</v>
      </c>
      <c r="D46" s="52" t="s">
        <v>17</v>
      </c>
      <c r="E46" s="52" t="s">
        <v>18</v>
      </c>
      <c r="F46" s="52" t="s">
        <v>15</v>
      </c>
      <c r="G46" s="51" t="s">
        <v>651</v>
      </c>
      <c r="H46" s="51" t="s">
        <v>1256</v>
      </c>
      <c r="I46" s="51" t="s">
        <v>1181</v>
      </c>
      <c r="J46" s="51" t="s">
        <v>1576</v>
      </c>
      <c r="K46" s="53" t="s">
        <v>490</v>
      </c>
      <c r="L46" s="54" t="s">
        <v>2865</v>
      </c>
    </row>
    <row r="47" spans="1:12" x14ac:dyDescent="0.25">
      <c r="A47" s="51">
        <v>45</v>
      </c>
      <c r="B47" s="51" t="s">
        <v>2899</v>
      </c>
      <c r="C47" s="52" t="s">
        <v>326</v>
      </c>
      <c r="D47" s="52" t="s">
        <v>327</v>
      </c>
      <c r="E47" s="52" t="s">
        <v>58</v>
      </c>
      <c r="F47" s="52" t="s">
        <v>2309</v>
      </c>
      <c r="G47" s="51" t="s">
        <v>1672</v>
      </c>
      <c r="H47" s="51" t="s">
        <v>657</v>
      </c>
      <c r="I47" s="51" t="s">
        <v>1128</v>
      </c>
      <c r="J47" s="51" t="s">
        <v>2900</v>
      </c>
      <c r="K47" s="53" t="s">
        <v>427</v>
      </c>
      <c r="L47" s="54" t="s">
        <v>2901</v>
      </c>
    </row>
    <row r="48" spans="1:12" x14ac:dyDescent="0.25">
      <c r="A48" s="51">
        <v>46</v>
      </c>
      <c r="B48" s="51" t="s">
        <v>805</v>
      </c>
      <c r="C48" s="52" t="s">
        <v>259</v>
      </c>
      <c r="D48" s="52" t="s">
        <v>17</v>
      </c>
      <c r="E48" s="52" t="s">
        <v>260</v>
      </c>
      <c r="F48" s="52" t="s">
        <v>128</v>
      </c>
      <c r="G48" s="51" t="s">
        <v>1604</v>
      </c>
      <c r="H48" s="51" t="s">
        <v>1529</v>
      </c>
      <c r="I48" s="51" t="s">
        <v>2755</v>
      </c>
      <c r="J48" s="51" t="s">
        <v>1672</v>
      </c>
      <c r="K48" s="53" t="s">
        <v>497</v>
      </c>
      <c r="L48" s="54" t="s">
        <v>2924</v>
      </c>
    </row>
    <row r="49" spans="1:12" x14ac:dyDescent="0.25">
      <c r="A49" s="51">
        <v>47</v>
      </c>
      <c r="B49" s="51" t="s">
        <v>825</v>
      </c>
      <c r="C49" s="52" t="s">
        <v>281</v>
      </c>
      <c r="D49" s="52" t="s">
        <v>17</v>
      </c>
      <c r="E49" s="52" t="s">
        <v>26</v>
      </c>
      <c r="F49" s="52" t="s">
        <v>128</v>
      </c>
      <c r="G49" s="55" t="s">
        <v>1580</v>
      </c>
      <c r="H49" s="55" t="s">
        <v>1793</v>
      </c>
      <c r="I49" s="55" t="s">
        <v>1688</v>
      </c>
      <c r="J49" s="55" t="s">
        <v>1226</v>
      </c>
      <c r="K49" s="53" t="s">
        <v>427</v>
      </c>
      <c r="L49" s="54" t="s">
        <v>2925</v>
      </c>
    </row>
    <row r="50" spans="1:12" x14ac:dyDescent="0.25">
      <c r="A50" s="51">
        <v>48</v>
      </c>
      <c r="B50" s="51" t="s">
        <v>433</v>
      </c>
      <c r="C50" s="52" t="s">
        <v>271</v>
      </c>
      <c r="D50" s="52" t="s">
        <v>17</v>
      </c>
      <c r="E50" s="52" t="s">
        <v>272</v>
      </c>
      <c r="F50" s="52" t="s">
        <v>273</v>
      </c>
      <c r="G50" s="51" t="s">
        <v>1113</v>
      </c>
      <c r="H50" s="51" t="s">
        <v>1419</v>
      </c>
      <c r="I50" s="51" t="s">
        <v>2755</v>
      </c>
      <c r="J50" s="51" t="s">
        <v>2770</v>
      </c>
      <c r="K50" s="53" t="s">
        <v>490</v>
      </c>
      <c r="L50" s="54" t="s">
        <v>2840</v>
      </c>
    </row>
    <row r="51" spans="1:12" x14ac:dyDescent="0.25">
      <c r="A51" s="51">
        <v>49</v>
      </c>
      <c r="B51" s="51" t="s">
        <v>604</v>
      </c>
      <c r="C51" s="52" t="s">
        <v>262</v>
      </c>
      <c r="D51" s="52" t="s">
        <v>17</v>
      </c>
      <c r="E51" s="52" t="s">
        <v>404</v>
      </c>
      <c r="F51" s="52" t="s">
        <v>15</v>
      </c>
      <c r="G51" s="55" t="s">
        <v>1560</v>
      </c>
      <c r="H51" s="55" t="s">
        <v>2866</v>
      </c>
      <c r="I51" s="55" t="s">
        <v>1401</v>
      </c>
      <c r="J51" s="55" t="s">
        <v>2776</v>
      </c>
      <c r="K51" s="53" t="s">
        <v>490</v>
      </c>
      <c r="L51" s="54" t="s">
        <v>2867</v>
      </c>
    </row>
    <row r="52" spans="1:12" x14ac:dyDescent="0.25">
      <c r="A52" s="51">
        <v>50</v>
      </c>
      <c r="B52" s="51" t="s">
        <v>1232</v>
      </c>
      <c r="C52" s="52" t="s">
        <v>1102</v>
      </c>
      <c r="D52" s="52" t="s">
        <v>17</v>
      </c>
      <c r="E52" s="52" t="s">
        <v>1103</v>
      </c>
      <c r="F52" s="52" t="s">
        <v>1104</v>
      </c>
      <c r="G52" s="51" t="s">
        <v>1260</v>
      </c>
      <c r="H52" s="51" t="s">
        <v>2646</v>
      </c>
      <c r="I52" s="51" t="s">
        <v>1269</v>
      </c>
      <c r="J52" s="51" t="s">
        <v>1737</v>
      </c>
      <c r="K52" s="53" t="s">
        <v>427</v>
      </c>
      <c r="L52" s="54" t="s">
        <v>2868</v>
      </c>
    </row>
    <row r="53" spans="1:12" x14ac:dyDescent="0.25">
      <c r="A53" s="51">
        <v>51</v>
      </c>
      <c r="B53" s="51" t="s">
        <v>1716</v>
      </c>
      <c r="C53" s="52" t="s">
        <v>1884</v>
      </c>
      <c r="D53" s="52" t="s">
        <v>20</v>
      </c>
      <c r="E53" s="52" t="s">
        <v>92</v>
      </c>
      <c r="F53" s="52" t="s">
        <v>128</v>
      </c>
      <c r="G53" s="51" t="s">
        <v>2904</v>
      </c>
      <c r="H53" s="51" t="s">
        <v>1359</v>
      </c>
      <c r="I53" s="51" t="s">
        <v>1678</v>
      </c>
      <c r="J53" s="51" t="s">
        <v>674</v>
      </c>
      <c r="K53" s="53" t="s">
        <v>427</v>
      </c>
      <c r="L53" s="54" t="s">
        <v>2926</v>
      </c>
    </row>
    <row r="54" spans="1:12" x14ac:dyDescent="0.25">
      <c r="A54" s="51">
        <v>52</v>
      </c>
      <c r="B54" s="51" t="s">
        <v>1219</v>
      </c>
      <c r="C54" s="52" t="s">
        <v>112</v>
      </c>
      <c r="D54" s="52" t="s">
        <v>17</v>
      </c>
      <c r="E54" s="52" t="s">
        <v>113</v>
      </c>
      <c r="F54" s="52" t="s">
        <v>39</v>
      </c>
      <c r="G54" s="55" t="s">
        <v>2652</v>
      </c>
      <c r="H54" s="55" t="s">
        <v>1429</v>
      </c>
      <c r="I54" s="55" t="s">
        <v>1412</v>
      </c>
      <c r="J54" s="55" t="s">
        <v>1587</v>
      </c>
      <c r="K54" s="53" t="s">
        <v>427</v>
      </c>
      <c r="L54" s="54" t="s">
        <v>2869</v>
      </c>
    </row>
    <row r="55" spans="1:12" x14ac:dyDescent="0.25">
      <c r="A55" s="51">
        <v>53</v>
      </c>
      <c r="B55" s="51" t="s">
        <v>712</v>
      </c>
      <c r="C55" s="52" t="s">
        <v>245</v>
      </c>
      <c r="D55" s="52" t="s">
        <v>17</v>
      </c>
      <c r="E55" s="52" t="s">
        <v>246</v>
      </c>
      <c r="F55" s="52" t="s">
        <v>200</v>
      </c>
      <c r="G55" s="55" t="s">
        <v>658</v>
      </c>
      <c r="H55" s="55" t="s">
        <v>1700</v>
      </c>
      <c r="I55" s="55" t="s">
        <v>1530</v>
      </c>
      <c r="J55" s="55" t="s">
        <v>765</v>
      </c>
      <c r="K55" s="53" t="s">
        <v>427</v>
      </c>
      <c r="L55" s="54" t="s">
        <v>2902</v>
      </c>
    </row>
    <row r="56" spans="1:12" x14ac:dyDescent="0.25">
      <c r="A56" s="51">
        <v>54</v>
      </c>
      <c r="B56" s="51" t="s">
        <v>474</v>
      </c>
      <c r="C56" s="52" t="s">
        <v>1070</v>
      </c>
      <c r="D56" s="52" t="s">
        <v>17</v>
      </c>
      <c r="E56" s="52" t="s">
        <v>240</v>
      </c>
      <c r="F56" s="52" t="s">
        <v>7</v>
      </c>
      <c r="G56" s="55" t="s">
        <v>2841</v>
      </c>
      <c r="H56" s="55" t="s">
        <v>565</v>
      </c>
      <c r="I56" s="55" t="s">
        <v>673</v>
      </c>
      <c r="J56" s="55" t="s">
        <v>2722</v>
      </c>
      <c r="K56" s="53" t="s">
        <v>490</v>
      </c>
      <c r="L56" s="54" t="s">
        <v>2842</v>
      </c>
    </row>
    <row r="57" spans="1:12" x14ac:dyDescent="0.25">
      <c r="A57" s="51">
        <v>55</v>
      </c>
      <c r="B57" s="51" t="s">
        <v>620</v>
      </c>
      <c r="C57" s="52" t="s">
        <v>295</v>
      </c>
      <c r="D57" s="52" t="s">
        <v>17</v>
      </c>
      <c r="E57" s="52" t="s">
        <v>296</v>
      </c>
      <c r="F57" s="52" t="s">
        <v>297</v>
      </c>
      <c r="G57" s="51" t="s">
        <v>2870</v>
      </c>
      <c r="H57" s="51" t="s">
        <v>682</v>
      </c>
      <c r="I57" s="51" t="s">
        <v>767</v>
      </c>
      <c r="J57" s="51" t="s">
        <v>1684</v>
      </c>
      <c r="K57" s="53" t="s">
        <v>427</v>
      </c>
      <c r="L57" s="54" t="s">
        <v>2871</v>
      </c>
    </row>
    <row r="58" spans="1:12" x14ac:dyDescent="0.25">
      <c r="A58" s="51">
        <v>56</v>
      </c>
      <c r="B58" s="51" t="s">
        <v>1319</v>
      </c>
      <c r="C58" s="52" t="s">
        <v>111</v>
      </c>
      <c r="D58" s="52" t="s">
        <v>87</v>
      </c>
      <c r="E58" s="52" t="s">
        <v>80</v>
      </c>
      <c r="F58" s="52" t="s">
        <v>15</v>
      </c>
      <c r="G58" s="51" t="s">
        <v>537</v>
      </c>
      <c r="H58" s="51" t="s">
        <v>1703</v>
      </c>
      <c r="I58" s="51" t="s">
        <v>1132</v>
      </c>
      <c r="J58" s="51" t="s">
        <v>1432</v>
      </c>
      <c r="K58" s="53" t="s">
        <v>427</v>
      </c>
      <c r="L58" s="54" t="s">
        <v>2903</v>
      </c>
    </row>
    <row r="59" spans="1:12" x14ac:dyDescent="0.25">
      <c r="A59" s="51">
        <v>57</v>
      </c>
      <c r="B59" s="51" t="s">
        <v>801</v>
      </c>
      <c r="C59" s="52" t="s">
        <v>193</v>
      </c>
      <c r="D59" s="52" t="s">
        <v>17</v>
      </c>
      <c r="E59" s="52" t="s">
        <v>192</v>
      </c>
      <c r="F59" s="52" t="s">
        <v>15</v>
      </c>
      <c r="G59" s="55" t="s">
        <v>2927</v>
      </c>
      <c r="H59" s="55" t="s">
        <v>1683</v>
      </c>
      <c r="I59" s="55" t="s">
        <v>1132</v>
      </c>
      <c r="J59" s="55" t="s">
        <v>2928</v>
      </c>
      <c r="K59" s="53" t="s">
        <v>497</v>
      </c>
      <c r="L59" s="54" t="s">
        <v>671</v>
      </c>
    </row>
    <row r="60" spans="1:12" x14ac:dyDescent="0.25">
      <c r="A60" s="51">
        <v>58</v>
      </c>
      <c r="B60" s="51" t="s">
        <v>2350</v>
      </c>
      <c r="C60" s="52" t="s">
        <v>2299</v>
      </c>
      <c r="D60" s="52" t="s">
        <v>17</v>
      </c>
      <c r="E60" s="52" t="s">
        <v>89</v>
      </c>
      <c r="F60" s="52" t="s">
        <v>1508</v>
      </c>
      <c r="G60" s="51" t="s">
        <v>2843</v>
      </c>
      <c r="H60" s="51" t="s">
        <v>487</v>
      </c>
      <c r="I60" s="51" t="s">
        <v>1153</v>
      </c>
      <c r="J60" s="51" t="s">
        <v>668</v>
      </c>
      <c r="K60" s="53" t="s">
        <v>427</v>
      </c>
      <c r="L60" s="54" t="s">
        <v>1210</v>
      </c>
    </row>
    <row r="61" spans="1:12" x14ac:dyDescent="0.25">
      <c r="A61" s="51">
        <v>59</v>
      </c>
      <c r="B61" s="51" t="s">
        <v>683</v>
      </c>
      <c r="C61" s="52" t="s">
        <v>266</v>
      </c>
      <c r="D61" s="52" t="s">
        <v>17</v>
      </c>
      <c r="E61" s="52" t="s">
        <v>58</v>
      </c>
      <c r="F61" s="52" t="s">
        <v>128</v>
      </c>
      <c r="G61" s="55" t="s">
        <v>2904</v>
      </c>
      <c r="H61" s="55" t="s">
        <v>1680</v>
      </c>
      <c r="I61" s="53" t="s">
        <v>2905</v>
      </c>
      <c r="J61" s="53" t="s">
        <v>2906</v>
      </c>
      <c r="K61" s="53" t="s">
        <v>497</v>
      </c>
      <c r="L61" s="54" t="s">
        <v>2907</v>
      </c>
    </row>
    <row r="62" spans="1:12" x14ac:dyDescent="0.25">
      <c r="A62" s="51">
        <v>60</v>
      </c>
      <c r="B62" s="51" t="s">
        <v>2427</v>
      </c>
      <c r="C62" s="52" t="s">
        <v>2295</v>
      </c>
      <c r="D62" s="52" t="s">
        <v>17</v>
      </c>
      <c r="E62" s="52" t="s">
        <v>2296</v>
      </c>
      <c r="F62" s="52" t="s">
        <v>63</v>
      </c>
      <c r="G62" s="55" t="s">
        <v>589</v>
      </c>
      <c r="H62" s="55" t="s">
        <v>2872</v>
      </c>
      <c r="I62" s="55" t="s">
        <v>578</v>
      </c>
      <c r="J62" s="55" t="s">
        <v>2873</v>
      </c>
      <c r="K62" s="53" t="s">
        <v>490</v>
      </c>
      <c r="L62" s="54" t="s">
        <v>2874</v>
      </c>
    </row>
    <row r="63" spans="1:12" x14ac:dyDescent="0.25">
      <c r="A63" s="51">
        <v>61</v>
      </c>
      <c r="B63" s="51" t="s">
        <v>869</v>
      </c>
      <c r="C63" s="52" t="s">
        <v>174</v>
      </c>
      <c r="D63" s="52" t="s">
        <v>17</v>
      </c>
      <c r="E63" s="52" t="s">
        <v>10</v>
      </c>
      <c r="F63" s="52" t="s">
        <v>11</v>
      </c>
      <c r="G63" s="51" t="s">
        <v>1740</v>
      </c>
      <c r="H63" s="51" t="s">
        <v>2715</v>
      </c>
      <c r="I63" s="53" t="s">
        <v>734</v>
      </c>
      <c r="J63" s="53" t="s">
        <v>2937</v>
      </c>
      <c r="K63" s="53" t="s">
        <v>427</v>
      </c>
      <c r="L63" s="54" t="s">
        <v>2938</v>
      </c>
    </row>
    <row r="64" spans="1:12" x14ac:dyDescent="0.25">
      <c r="A64" s="51">
        <v>62</v>
      </c>
      <c r="B64" s="51" t="s">
        <v>1323</v>
      </c>
      <c r="C64" s="52" t="s">
        <v>304</v>
      </c>
      <c r="D64" s="52" t="s">
        <v>17</v>
      </c>
      <c r="E64" s="52" t="s">
        <v>305</v>
      </c>
      <c r="F64" s="52" t="s">
        <v>218</v>
      </c>
      <c r="G64" s="55" t="s">
        <v>1782</v>
      </c>
      <c r="H64" s="55" t="s">
        <v>1339</v>
      </c>
      <c r="I64" s="55" t="s">
        <v>1143</v>
      </c>
      <c r="J64" s="55" t="s">
        <v>1370</v>
      </c>
      <c r="K64" s="53" t="s">
        <v>740</v>
      </c>
      <c r="L64" s="54" t="s">
        <v>2908</v>
      </c>
    </row>
    <row r="65" spans="1:12" x14ac:dyDescent="0.25">
      <c r="A65" s="51">
        <v>63</v>
      </c>
      <c r="B65" s="51" t="s">
        <v>1941</v>
      </c>
      <c r="C65" s="52" t="s">
        <v>1882</v>
      </c>
      <c r="D65" s="52" t="s">
        <v>17</v>
      </c>
      <c r="E65" s="52" t="s">
        <v>1883</v>
      </c>
      <c r="F65" s="52" t="s">
        <v>27</v>
      </c>
      <c r="G65" s="55" t="s">
        <v>1154</v>
      </c>
      <c r="H65" s="55" t="s">
        <v>1757</v>
      </c>
      <c r="I65" s="55" t="s">
        <v>1211</v>
      </c>
      <c r="J65" s="55" t="s">
        <v>1739</v>
      </c>
      <c r="K65" s="53" t="s">
        <v>740</v>
      </c>
      <c r="L65" s="54" t="s">
        <v>2844</v>
      </c>
    </row>
    <row r="66" spans="1:12" x14ac:dyDescent="0.25">
      <c r="A66" s="51">
        <v>64</v>
      </c>
      <c r="B66" s="51" t="s">
        <v>1627</v>
      </c>
      <c r="C66" s="52" t="s">
        <v>1523</v>
      </c>
      <c r="D66" s="52" t="s">
        <v>17</v>
      </c>
      <c r="E66" s="52" t="s">
        <v>18</v>
      </c>
      <c r="F66" s="52" t="s">
        <v>15</v>
      </c>
      <c r="G66" s="51" t="s">
        <v>1188</v>
      </c>
      <c r="H66" s="51" t="s">
        <v>2875</v>
      </c>
      <c r="I66" s="51" t="s">
        <v>733</v>
      </c>
      <c r="J66" s="51" t="s">
        <v>1560</v>
      </c>
      <c r="K66" s="53" t="s">
        <v>534</v>
      </c>
      <c r="L66" s="54" t="s">
        <v>2876</v>
      </c>
    </row>
    <row r="67" spans="1:12" x14ac:dyDescent="0.25">
      <c r="A67" s="51">
        <v>65</v>
      </c>
      <c r="B67" s="51" t="s">
        <v>2877</v>
      </c>
      <c r="C67" s="52" t="s">
        <v>380</v>
      </c>
      <c r="D67" s="52" t="s">
        <v>17</v>
      </c>
      <c r="E67" s="52" t="s">
        <v>51</v>
      </c>
      <c r="F67" s="52" t="s">
        <v>2827</v>
      </c>
      <c r="G67" s="55" t="s">
        <v>1386</v>
      </c>
      <c r="H67" s="55" t="s">
        <v>2313</v>
      </c>
      <c r="I67" s="55" t="s">
        <v>817</v>
      </c>
      <c r="J67" s="55" t="s">
        <v>776</v>
      </c>
      <c r="K67" s="53" t="s">
        <v>534</v>
      </c>
      <c r="L67" s="54" t="s">
        <v>2878</v>
      </c>
    </row>
    <row r="68" spans="1:12" x14ac:dyDescent="0.25">
      <c r="A68" s="51">
        <v>66</v>
      </c>
      <c r="B68" s="51" t="s">
        <v>902</v>
      </c>
      <c r="C68" s="52" t="s">
        <v>142</v>
      </c>
      <c r="D68" s="52" t="s">
        <v>17</v>
      </c>
      <c r="E68" s="52" t="s">
        <v>143</v>
      </c>
      <c r="F68" s="52" t="s">
        <v>144</v>
      </c>
      <c r="G68" s="55" t="s">
        <v>2939</v>
      </c>
      <c r="H68" s="55" t="s">
        <v>694</v>
      </c>
      <c r="I68" s="55" t="s">
        <v>730</v>
      </c>
      <c r="J68" s="55" t="s">
        <v>710</v>
      </c>
      <c r="K68" s="53" t="s">
        <v>490</v>
      </c>
      <c r="L68" s="54" t="s">
        <v>2940</v>
      </c>
    </row>
    <row r="69" spans="1:12" x14ac:dyDescent="0.25">
      <c r="A69" s="51">
        <v>67</v>
      </c>
      <c r="B69" s="51" t="s">
        <v>2845</v>
      </c>
      <c r="C69" s="52" t="s">
        <v>2824</v>
      </c>
      <c r="D69" s="52" t="s">
        <v>17</v>
      </c>
      <c r="E69" s="52" t="s">
        <v>2825</v>
      </c>
      <c r="F69" s="52" t="s">
        <v>1511</v>
      </c>
      <c r="G69" s="51" t="s">
        <v>621</v>
      </c>
      <c r="H69" s="51" t="s">
        <v>629</v>
      </c>
      <c r="I69" s="51" t="s">
        <v>493</v>
      </c>
      <c r="J69" s="51" t="s">
        <v>2846</v>
      </c>
      <c r="K69" s="53" t="s">
        <v>490</v>
      </c>
      <c r="L69" s="54" t="s">
        <v>1050</v>
      </c>
    </row>
    <row r="70" spans="1:12" x14ac:dyDescent="0.25">
      <c r="A70" s="51">
        <v>68</v>
      </c>
      <c r="B70" s="51" t="s">
        <v>1236</v>
      </c>
      <c r="C70" s="52" t="s">
        <v>123</v>
      </c>
      <c r="D70" s="52" t="s">
        <v>17</v>
      </c>
      <c r="E70" s="52" t="s">
        <v>124</v>
      </c>
      <c r="F70" s="52" t="s">
        <v>287</v>
      </c>
      <c r="G70" s="51" t="s">
        <v>681</v>
      </c>
      <c r="H70" s="51" t="s">
        <v>2879</v>
      </c>
      <c r="I70" s="51" t="s">
        <v>699</v>
      </c>
      <c r="J70" s="51" t="s">
        <v>1188</v>
      </c>
      <c r="K70" s="53" t="s">
        <v>427</v>
      </c>
      <c r="L70" s="54" t="s">
        <v>2880</v>
      </c>
    </row>
    <row r="71" spans="1:12" x14ac:dyDescent="0.25">
      <c r="A71" s="51">
        <v>69</v>
      </c>
      <c r="B71" s="51" t="s">
        <v>2881</v>
      </c>
      <c r="C71" s="52" t="s">
        <v>2826</v>
      </c>
      <c r="D71" s="52" t="s">
        <v>87</v>
      </c>
      <c r="E71" s="52" t="s">
        <v>285</v>
      </c>
      <c r="F71" s="52" t="s">
        <v>1086</v>
      </c>
      <c r="G71" s="55" t="s">
        <v>2882</v>
      </c>
      <c r="H71" s="55" t="s">
        <v>922</v>
      </c>
      <c r="I71" s="55" t="s">
        <v>812</v>
      </c>
      <c r="J71" s="55" t="s">
        <v>2577</v>
      </c>
      <c r="K71" s="53" t="s">
        <v>534</v>
      </c>
      <c r="L71" s="54" t="s">
        <v>2883</v>
      </c>
    </row>
    <row r="72" spans="1:12" x14ac:dyDescent="0.25">
      <c r="A72" s="51">
        <v>70</v>
      </c>
      <c r="B72" s="51" t="s">
        <v>2656</v>
      </c>
      <c r="C72" s="52" t="s">
        <v>2624</v>
      </c>
      <c r="D72" s="52" t="s">
        <v>17</v>
      </c>
      <c r="E72" s="52" t="s">
        <v>2625</v>
      </c>
      <c r="F72" s="52" t="s">
        <v>294</v>
      </c>
      <c r="G72" s="55" t="s">
        <v>2847</v>
      </c>
      <c r="H72" s="55" t="s">
        <v>834</v>
      </c>
      <c r="I72" s="55" t="s">
        <v>1329</v>
      </c>
      <c r="J72" s="55" t="s">
        <v>2848</v>
      </c>
      <c r="K72" s="53" t="s">
        <v>2849</v>
      </c>
      <c r="L72" s="54" t="s">
        <v>2850</v>
      </c>
    </row>
  </sheetData>
  <mergeCells count="1">
    <mergeCell ref="A1:M1"/>
  </mergeCell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sqref="A1:M1"/>
    </sheetView>
  </sheetViews>
  <sheetFormatPr defaultRowHeight="15" x14ac:dyDescent="0.25"/>
  <cols>
    <col min="2" max="2" width="24.28515625" customWidth="1"/>
    <col min="7" max="7" width="2.85546875" customWidth="1"/>
    <col min="9" max="9" width="24.28515625" customWidth="1"/>
  </cols>
  <sheetData>
    <row r="1" spans="1:13" ht="15.75" x14ac:dyDescent="0.25">
      <c r="A1" s="210" t="s">
        <v>2985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 x14ac:dyDescent="0.25">
      <c r="A2" s="216" t="s">
        <v>2978</v>
      </c>
      <c r="B2" s="216"/>
      <c r="C2" s="216"/>
      <c r="D2" s="216"/>
      <c r="E2" s="216"/>
      <c r="F2" s="216"/>
      <c r="G2" s="199"/>
      <c r="H2" s="216" t="s">
        <v>2979</v>
      </c>
      <c r="I2" s="216"/>
      <c r="J2" s="216"/>
      <c r="K2" s="216"/>
      <c r="L2" s="216"/>
      <c r="M2" s="216"/>
    </row>
    <row r="3" spans="1:13" x14ac:dyDescent="0.25">
      <c r="A3" s="67" t="s">
        <v>86</v>
      </c>
      <c r="B3" s="198" t="s">
        <v>2980</v>
      </c>
      <c r="C3" s="67" t="s">
        <v>2981</v>
      </c>
      <c r="D3" s="67" t="s">
        <v>2982</v>
      </c>
      <c r="E3" s="67" t="s">
        <v>346</v>
      </c>
      <c r="F3" s="67" t="s">
        <v>347</v>
      </c>
      <c r="G3" s="67"/>
      <c r="H3" s="67" t="s">
        <v>86</v>
      </c>
      <c r="I3" s="198" t="s">
        <v>2980</v>
      </c>
      <c r="J3" s="67" t="s">
        <v>2981</v>
      </c>
      <c r="K3" s="67" t="s">
        <v>2982</v>
      </c>
      <c r="L3" s="67" t="s">
        <v>346</v>
      </c>
      <c r="M3" s="67" t="s">
        <v>347</v>
      </c>
    </row>
    <row r="4" spans="1:13" x14ac:dyDescent="0.25">
      <c r="A4" s="67">
        <v>1</v>
      </c>
      <c r="B4" s="203" t="s">
        <v>241</v>
      </c>
      <c r="C4" s="204">
        <v>2.2273842592592592E-3</v>
      </c>
      <c r="D4" s="204">
        <v>2.1198148148148148E-3</v>
      </c>
      <c r="E4" s="205"/>
      <c r="F4" s="204">
        <f>Таблица1104[[#This Row],[Время 1]]+Таблица1104[[#This Row],[Время 2]]+Таблица1104[[#This Row],[Штраф]]</f>
        <v>4.3471990740740745E-3</v>
      </c>
      <c r="G4" s="55"/>
      <c r="H4" s="67">
        <v>1</v>
      </c>
      <c r="I4" s="203" t="s">
        <v>241</v>
      </c>
      <c r="J4" s="204">
        <v>2.3546064814814814E-3</v>
      </c>
      <c r="K4" s="204">
        <v>2.1261111111111112E-3</v>
      </c>
      <c r="L4" s="205"/>
      <c r="M4" s="204">
        <f>Таблица2105[[#This Row],[Время 1]]+Таблица2105[[#This Row],[Время 2]]+Таблица2105[[#This Row],[Штраф]]</f>
        <v>4.4807175925925926E-3</v>
      </c>
    </row>
    <row r="5" spans="1:13" x14ac:dyDescent="0.25">
      <c r="A5" s="51">
        <v>2</v>
      </c>
      <c r="B5" s="182" t="s">
        <v>28</v>
      </c>
      <c r="C5" s="55">
        <v>2.0939467592592594E-3</v>
      </c>
      <c r="D5" s="55">
        <v>2.2575810185185186E-3</v>
      </c>
      <c r="E5" s="201"/>
      <c r="F5" s="55">
        <f>Таблица1104[[#This Row],[Время 1]]+Таблица1104[[#This Row],[Время 2]]+Таблица1104[[#This Row],[Штраф]]</f>
        <v>4.3515277777777779E-3</v>
      </c>
      <c r="G5" s="55"/>
      <c r="H5" s="51">
        <v>2</v>
      </c>
      <c r="I5" s="182" t="s">
        <v>190</v>
      </c>
      <c r="J5" s="55">
        <v>2.3103703703703702E-3</v>
      </c>
      <c r="K5" s="55">
        <v>2.316238425925926E-3</v>
      </c>
      <c r="L5" s="201"/>
      <c r="M5" s="55">
        <f>Таблица2105[[#This Row],[Время 1]]+Таблица2105[[#This Row],[Время 2]]+Таблица2105[[#This Row],[Штраф]]</f>
        <v>4.6266087962962962E-3</v>
      </c>
    </row>
    <row r="6" spans="1:13" x14ac:dyDescent="0.25">
      <c r="A6" s="51">
        <v>3</v>
      </c>
      <c r="B6" s="182" t="s">
        <v>267</v>
      </c>
      <c r="C6" s="55">
        <v>2.2355555555555553E-3</v>
      </c>
      <c r="D6" s="55">
        <v>2.0370023148148148E-3</v>
      </c>
      <c r="E6" s="201"/>
      <c r="F6" s="55">
        <f>Таблица1104[[#This Row],[Время 1]]+Таблица1104[[#This Row],[Время 2]]+Таблица1104[[#This Row],[Штраф]]</f>
        <v>4.2725578703703701E-3</v>
      </c>
      <c r="G6" s="55"/>
      <c r="H6" s="51">
        <v>3</v>
      </c>
      <c r="I6" s="182" t="s">
        <v>271</v>
      </c>
      <c r="J6" s="55">
        <v>2.4490277777777778E-3</v>
      </c>
      <c r="K6" s="55">
        <v>2.1841666666666667E-3</v>
      </c>
      <c r="L6" s="201"/>
      <c r="M6" s="55">
        <f>Таблица2105[[#This Row],[Время 1]]+Таблица2105[[#This Row],[Время 2]]+Таблица2105[[#This Row],[Штраф]]</f>
        <v>4.633194444444445E-3</v>
      </c>
    </row>
    <row r="7" spans="1:13" x14ac:dyDescent="0.25">
      <c r="A7" s="67">
        <v>4</v>
      </c>
      <c r="B7" s="203" t="s">
        <v>190</v>
      </c>
      <c r="C7" s="204">
        <v>2.0221412037037035E-3</v>
      </c>
      <c r="D7" s="204">
        <v>2.1785532407407409E-3</v>
      </c>
      <c r="E7" s="205"/>
      <c r="F7" s="204">
        <f>Таблица1104[[#This Row],[Время 1]]+Таблица1104[[#This Row],[Время 2]]+Таблица1104[[#This Row],[Штраф]]</f>
        <v>4.2006944444444444E-3</v>
      </c>
      <c r="G7" s="55"/>
      <c r="H7" s="67">
        <v>4</v>
      </c>
      <c r="I7" s="203" t="s">
        <v>50</v>
      </c>
      <c r="J7" s="204">
        <v>2.1884837962962964E-3</v>
      </c>
      <c r="K7" s="204">
        <v>2.3955902777777777E-3</v>
      </c>
      <c r="L7" s="205"/>
      <c r="M7" s="204">
        <f>Таблица2105[[#This Row],[Время 1]]+Таблица2105[[#This Row],[Время 2]]+Таблица2105[[#This Row],[Штраф]]</f>
        <v>4.5840740740740737E-3</v>
      </c>
    </row>
    <row r="8" spans="1:13" x14ac:dyDescent="0.25">
      <c r="A8" s="67">
        <v>5</v>
      </c>
      <c r="B8" s="203" t="s">
        <v>271</v>
      </c>
      <c r="C8" s="204">
        <v>2.2719328703703708E-3</v>
      </c>
      <c r="D8" s="204">
        <v>2.1631018518518523E-3</v>
      </c>
      <c r="E8" s="205"/>
      <c r="F8" s="204">
        <f>Таблица1104[[#This Row],[Время 1]]+Таблица1104[[#This Row],[Время 2]]+Таблица1104[[#This Row],[Штраф]]</f>
        <v>4.435034722222223E-3</v>
      </c>
      <c r="G8" s="55"/>
      <c r="H8" s="51">
        <v>5</v>
      </c>
      <c r="I8" s="182" t="s">
        <v>121</v>
      </c>
      <c r="J8" s="55">
        <v>2.4463310185185187E-3</v>
      </c>
      <c r="K8" s="55">
        <v>2.1664583333333332E-3</v>
      </c>
      <c r="L8" s="201"/>
      <c r="M8" s="55">
        <f>Таблица2105[[#This Row],[Время 1]]+Таблица2105[[#This Row],[Время 2]]+Таблица2105[[#This Row],[Штраф]]</f>
        <v>4.6127893518518523E-3</v>
      </c>
    </row>
    <row r="9" spans="1:13" x14ac:dyDescent="0.25">
      <c r="A9" s="51">
        <v>6</v>
      </c>
      <c r="B9" s="182" t="s">
        <v>1887</v>
      </c>
      <c r="C9" s="55">
        <v>2.1840046296296295E-3</v>
      </c>
      <c r="D9" s="55">
        <v>2.3154976851851852E-3</v>
      </c>
      <c r="E9" s="201"/>
      <c r="F9" s="55">
        <f>Таблица1104[[#This Row],[Время 1]]+Таблица1104[[#This Row],[Время 2]]+Таблица1104[[#This Row],[Штраф]]</f>
        <v>4.4995023148148147E-3</v>
      </c>
      <c r="G9" s="55"/>
      <c r="H9" s="67">
        <v>6</v>
      </c>
      <c r="I9" s="203" t="s">
        <v>139</v>
      </c>
      <c r="J9" s="204">
        <v>2.0677083333333333E-3</v>
      </c>
      <c r="K9" s="204">
        <v>2.4195949074074072E-3</v>
      </c>
      <c r="L9" s="205"/>
      <c r="M9" s="204">
        <f>Таблица2105[[#This Row],[Время 1]]+Таблица2105[[#This Row],[Время 2]]+Таблица2105[[#This Row],[Штраф]]</f>
        <v>4.4873032407407405E-3</v>
      </c>
    </row>
    <row r="10" spans="1:13" x14ac:dyDescent="0.25">
      <c r="A10" s="51">
        <v>7</v>
      </c>
      <c r="B10" s="182" t="s">
        <v>69</v>
      </c>
      <c r="C10" s="55">
        <v>2.3169907407407406E-3</v>
      </c>
      <c r="D10" s="55">
        <v>2.2070717592592589E-3</v>
      </c>
      <c r="E10" s="200">
        <v>5.7870370370370366E-5</v>
      </c>
      <c r="F10" s="55">
        <f>Таблица1104[[#This Row],[Время 1]]+Таблица1104[[#This Row],[Время 2]]+Таблица1104[[#This Row],[Штраф]]</f>
        <v>4.5819328703703699E-3</v>
      </c>
      <c r="G10" s="55"/>
      <c r="H10" s="51">
        <v>7</v>
      </c>
      <c r="I10" s="182" t="s">
        <v>37</v>
      </c>
      <c r="J10" s="55">
        <v>2.4928356481481481E-3</v>
      </c>
      <c r="K10" s="55">
        <v>2.2831365740740741E-3</v>
      </c>
      <c r="L10" s="200">
        <v>5.7870370370370366E-5</v>
      </c>
      <c r="M10" s="55">
        <f>Таблица2105[[#This Row],[Время 1]]+Таблица2105[[#This Row],[Время 2]]+Таблица2105[[#This Row],[Штраф]]</f>
        <v>4.8338425925925927E-3</v>
      </c>
    </row>
    <row r="11" spans="1:13" x14ac:dyDescent="0.25">
      <c r="A11" s="67">
        <v>8</v>
      </c>
      <c r="B11" s="203" t="s">
        <v>50</v>
      </c>
      <c r="C11" s="204">
        <v>2.1404050925925926E-3</v>
      </c>
      <c r="D11" s="204">
        <v>2.2417476851851852E-3</v>
      </c>
      <c r="E11" s="205"/>
      <c r="F11" s="204">
        <f>Таблица1104[[#This Row],[Время 1]]+Таблица1104[[#This Row],[Время 2]]+Таблица1104[[#This Row],[Штраф]]</f>
        <v>4.3821527777777782E-3</v>
      </c>
      <c r="G11" s="55"/>
      <c r="H11" s="67">
        <v>8</v>
      </c>
      <c r="I11" s="203" t="s">
        <v>131</v>
      </c>
      <c r="J11" s="204">
        <v>2.1344328703703703E-3</v>
      </c>
      <c r="K11" s="204">
        <v>2.3891319444444446E-3</v>
      </c>
      <c r="L11" s="205"/>
      <c r="M11" s="204">
        <f>Таблица2105[[#This Row],[Время 1]]+Таблица2105[[#This Row],[Время 2]]+Таблица2105[[#This Row],[Штраф]]</f>
        <v>4.5235648148148153E-3</v>
      </c>
    </row>
    <row r="12" spans="1:13" x14ac:dyDescent="0.25">
      <c r="A12" s="67">
        <v>9</v>
      </c>
      <c r="B12" s="203" t="s">
        <v>121</v>
      </c>
      <c r="C12" s="204">
        <v>2.272013888888889E-3</v>
      </c>
      <c r="D12" s="204">
        <v>2.0642592592592592E-3</v>
      </c>
      <c r="E12" s="205"/>
      <c r="F12" s="204">
        <f>Таблица1104[[#This Row],[Время 1]]+Таблица1104[[#This Row],[Время 2]]+Таблица1104[[#This Row],[Штраф]]</f>
        <v>4.3362731481481481E-3</v>
      </c>
      <c r="G12" s="55"/>
      <c r="H12" s="67">
        <v>9</v>
      </c>
      <c r="I12" s="203" t="s">
        <v>1096</v>
      </c>
      <c r="J12" s="204">
        <v>2.4187384259259262E-3</v>
      </c>
      <c r="K12" s="204">
        <v>2.1407175925925925E-3</v>
      </c>
      <c r="L12" s="205"/>
      <c r="M12" s="204">
        <f>Таблица2105[[#This Row],[Время 1]]+Таблица2105[[#This Row],[Время 2]]+Таблица2105[[#This Row],[Штраф]]</f>
        <v>4.5594560185185182E-3</v>
      </c>
    </row>
    <row r="13" spans="1:13" x14ac:dyDescent="0.25">
      <c r="A13" s="51">
        <v>10</v>
      </c>
      <c r="B13" s="182" t="s">
        <v>242</v>
      </c>
      <c r="C13" s="55">
        <v>2.1133101851851851E-3</v>
      </c>
      <c r="D13" s="55">
        <v>2.2861689814814815E-3</v>
      </c>
      <c r="E13" s="201"/>
      <c r="F13" s="55">
        <f>Таблица1104[[#This Row],[Время 1]]+Таблица1104[[#This Row],[Время 2]]+Таблица1104[[#This Row],[Штраф]]</f>
        <v>4.3994791666666661E-3</v>
      </c>
      <c r="G13" s="55"/>
      <c r="H13" s="51">
        <v>10</v>
      </c>
      <c r="I13" s="182" t="s">
        <v>119</v>
      </c>
      <c r="J13" s="55">
        <v>2.1312962962962965E-3</v>
      </c>
      <c r="K13" s="55">
        <v>2.4007291666666665E-3</v>
      </c>
      <c r="L13" s="200">
        <v>5.7870370370370366E-5</v>
      </c>
      <c r="M13" s="55">
        <f>Таблица2105[[#This Row],[Время 1]]+Таблица2105[[#This Row],[Время 2]]+Таблица2105[[#This Row],[Штраф]]</f>
        <v>4.5898958333333338E-3</v>
      </c>
    </row>
    <row r="14" spans="1:13" x14ac:dyDescent="0.25">
      <c r="A14" s="51">
        <v>11</v>
      </c>
      <c r="B14" s="182" t="s">
        <v>4</v>
      </c>
      <c r="C14" s="55">
        <v>2.3094907407407409E-3</v>
      </c>
      <c r="D14" s="55">
        <v>2.0941319444444445E-3</v>
      </c>
      <c r="E14" s="201"/>
      <c r="F14" s="55">
        <f>Таблица1104[[#This Row],[Время 1]]+Таблица1104[[#This Row],[Время 2]]+Таблица1104[[#This Row],[Штраф]]</f>
        <v>4.4036226851851858E-3</v>
      </c>
      <c r="G14" s="55"/>
      <c r="H14" s="51">
        <v>11</v>
      </c>
      <c r="I14" s="182" t="s">
        <v>93</v>
      </c>
      <c r="J14" s="55">
        <v>2.5290277777777776E-3</v>
      </c>
      <c r="K14" s="55">
        <v>2.1740856481481481E-3</v>
      </c>
      <c r="L14" s="200">
        <v>5.7870370370370366E-5</v>
      </c>
      <c r="M14" s="55">
        <f>Таблица2105[[#This Row],[Время 1]]+Таблица2105[[#This Row],[Время 2]]+Таблица2105[[#This Row],[Штраф]]</f>
        <v>4.7609837962962961E-3</v>
      </c>
    </row>
    <row r="15" spans="1:13" x14ac:dyDescent="0.25">
      <c r="A15" s="67">
        <v>12</v>
      </c>
      <c r="B15" s="203" t="s">
        <v>139</v>
      </c>
      <c r="C15" s="204">
        <v>2.0480439814814819E-3</v>
      </c>
      <c r="D15" s="204">
        <v>2.2938310185185188E-3</v>
      </c>
      <c r="E15" s="205"/>
      <c r="F15" s="204">
        <f>Таблица1104[[#This Row],[Время 1]]+Таблица1104[[#This Row],[Время 2]]+Таблица1104[[#This Row],[Штраф]]</f>
        <v>4.3418750000000002E-3</v>
      </c>
      <c r="G15" s="55"/>
      <c r="H15" s="67">
        <v>12</v>
      </c>
      <c r="I15" s="203" t="s">
        <v>174</v>
      </c>
      <c r="J15" s="204">
        <v>2.2217129629629631E-3</v>
      </c>
      <c r="K15" s="204">
        <v>2.5077546296296297E-3</v>
      </c>
      <c r="L15" s="205"/>
      <c r="M15" s="204">
        <f>Таблица2105[[#This Row],[Время 1]]+Таблица2105[[#This Row],[Время 2]]+Таблица2105[[#This Row],[Штраф]]</f>
        <v>4.7294675925925924E-3</v>
      </c>
    </row>
    <row r="16" spans="1:13" x14ac:dyDescent="0.25">
      <c r="A16" s="67">
        <v>13</v>
      </c>
      <c r="B16" s="203" t="s">
        <v>37</v>
      </c>
      <c r="C16" s="204">
        <v>2.2969444444444443E-3</v>
      </c>
      <c r="D16" s="204">
        <v>2.1021759259259262E-3</v>
      </c>
      <c r="E16" s="205">
        <v>5.7870370370370366E-5</v>
      </c>
      <c r="F16" s="204">
        <f>Таблица1104[[#This Row],[Время 1]]+Таблица1104[[#This Row],[Время 2]]+Таблица1104[[#This Row],[Штраф]]</f>
        <v>4.4569907407407414E-3</v>
      </c>
      <c r="G16" s="55"/>
      <c r="H16" s="67">
        <v>13</v>
      </c>
      <c r="I16" s="203" t="s">
        <v>22</v>
      </c>
      <c r="J16" s="204">
        <v>2.3863078703703707E-3</v>
      </c>
      <c r="K16" s="204">
        <v>2.0741203703703707E-3</v>
      </c>
      <c r="L16" s="205"/>
      <c r="M16" s="204">
        <f>Таблица2105[[#This Row],[Время 1]]+Таблица2105[[#This Row],[Время 2]]+Таблица2105[[#This Row],[Штраф]]</f>
        <v>4.4604282407407414E-3</v>
      </c>
    </row>
    <row r="17" spans="1:13" x14ac:dyDescent="0.25">
      <c r="A17" s="51">
        <v>14</v>
      </c>
      <c r="B17" s="182" t="s">
        <v>84</v>
      </c>
      <c r="C17" s="55">
        <v>2.1259606481481481E-3</v>
      </c>
      <c r="D17" s="55">
        <v>2.3500810185185183E-3</v>
      </c>
      <c r="E17" s="201"/>
      <c r="F17" s="55">
        <f>Таблица1104[[#This Row],[Время 1]]+Таблица1104[[#This Row],[Время 2]]+Таблица1104[[#This Row],[Штраф]]</f>
        <v>4.4760416666666664E-3</v>
      </c>
      <c r="G17" s="55"/>
      <c r="H17" s="51">
        <v>14</v>
      </c>
      <c r="I17" s="182" t="s">
        <v>311</v>
      </c>
      <c r="J17" s="55">
        <v>2.1125810185185184E-3</v>
      </c>
      <c r="K17" s="55">
        <v>2.4265740740740736E-3</v>
      </c>
      <c r="L17" s="201"/>
      <c r="M17" s="55">
        <f>Таблица2105[[#This Row],[Время 1]]+Таблица2105[[#This Row],[Время 2]]+Таблица2105[[#This Row],[Штраф]]</f>
        <v>4.539155092592592E-3</v>
      </c>
    </row>
    <row r="18" spans="1:13" x14ac:dyDescent="0.25">
      <c r="A18" s="67">
        <v>15</v>
      </c>
      <c r="B18" s="203" t="s">
        <v>131</v>
      </c>
      <c r="C18" s="204">
        <v>2.4062615740740741E-3</v>
      </c>
      <c r="D18" s="204">
        <v>2.1461342592592595E-3</v>
      </c>
      <c r="E18" s="205"/>
      <c r="F18" s="204">
        <f>Таблица1104[[#This Row],[Время 1]]+Таблица1104[[#This Row],[Время 2]]+Таблица1104[[#This Row],[Штраф]]</f>
        <v>4.5523958333333336E-3</v>
      </c>
      <c r="G18" s="55"/>
      <c r="H18" s="51">
        <v>15</v>
      </c>
      <c r="I18" s="182" t="s">
        <v>277</v>
      </c>
      <c r="J18" s="55">
        <v>2.5198379629629629E-3</v>
      </c>
      <c r="K18" s="55">
        <v>2.2296064814814813E-3</v>
      </c>
      <c r="L18" s="200">
        <v>5.7870370370370366E-5</v>
      </c>
      <c r="M18" s="55">
        <f>Таблица2105[[#This Row],[Время 1]]+Таблица2105[[#This Row],[Время 2]]+Таблица2105[[#This Row],[Штраф]]</f>
        <v>4.8073148148148146E-3</v>
      </c>
    </row>
    <row r="19" spans="1:13" x14ac:dyDescent="0.25">
      <c r="A19" s="51">
        <v>16</v>
      </c>
      <c r="B19" s="182" t="s">
        <v>136</v>
      </c>
      <c r="C19" s="55">
        <v>2.2060300925925928E-3</v>
      </c>
      <c r="D19" s="55">
        <v>2.3810300925925926E-3</v>
      </c>
      <c r="E19" s="201">
        <v>1.1574074074074073E-4</v>
      </c>
      <c r="F19" s="55">
        <f>Таблица1104[[#This Row],[Время 1]]+Таблица1104[[#This Row],[Время 2]]+Таблица1104[[#This Row],[Штраф]]</f>
        <v>4.7028009259259262E-3</v>
      </c>
      <c r="G19" s="55"/>
      <c r="H19" s="67">
        <v>16</v>
      </c>
      <c r="I19" s="203" t="s">
        <v>33</v>
      </c>
      <c r="J19" s="204">
        <v>2.100763888888889E-3</v>
      </c>
      <c r="K19" s="204">
        <v>2.4473611111111111E-3</v>
      </c>
      <c r="L19" s="205"/>
      <c r="M19" s="204">
        <f>Таблица2105[[#This Row],[Время 1]]+Таблица2105[[#This Row],[Время 2]]+Таблица2105[[#This Row],[Штраф]]</f>
        <v>4.5481250000000001E-3</v>
      </c>
    </row>
    <row r="20" spans="1:13" x14ac:dyDescent="0.25">
      <c r="A20" s="125">
        <v>17</v>
      </c>
      <c r="B20" s="182" t="s">
        <v>19</v>
      </c>
      <c r="C20" s="217">
        <v>2.3892013888888891E-3</v>
      </c>
      <c r="D20" s="217">
        <v>2.132974537037037E-3</v>
      </c>
      <c r="E20" s="200">
        <v>5.7870370370370366E-5</v>
      </c>
      <c r="F20" s="217">
        <f>Таблица1104[[#This Row],[Время 1]]+Таблица1104[[#This Row],[Время 2]]+Таблица1104[[#This Row],[Штраф]]</f>
        <v>4.5800462962962965E-3</v>
      </c>
      <c r="G20" s="55"/>
      <c r="H20" s="216" t="s">
        <v>2983</v>
      </c>
      <c r="I20" s="216"/>
      <c r="J20" s="216"/>
      <c r="K20" s="216"/>
      <c r="L20" s="216"/>
      <c r="M20" s="216"/>
    </row>
    <row r="21" spans="1:13" x14ac:dyDescent="0.25">
      <c r="A21" s="206">
        <v>18</v>
      </c>
      <c r="B21" s="203" t="s">
        <v>1096</v>
      </c>
      <c r="C21" s="204">
        <v>2.1503356481481482E-3</v>
      </c>
      <c r="D21" s="204">
        <v>2.3556018518518518E-3</v>
      </c>
      <c r="E21" s="205"/>
      <c r="F21" s="204">
        <f>Таблица1104[[#This Row],[Время 1]]+Таблица1104[[#This Row],[Время 2]]+Таблица1104[[#This Row],[Штраф]]</f>
        <v>4.5059374999999995E-3</v>
      </c>
      <c r="G21" s="55"/>
      <c r="H21" s="67" t="s">
        <v>86</v>
      </c>
      <c r="I21" s="198" t="s">
        <v>2980</v>
      </c>
      <c r="J21" s="67" t="s">
        <v>2981</v>
      </c>
      <c r="K21" s="67" t="s">
        <v>2982</v>
      </c>
      <c r="L21" s="67" t="s">
        <v>346</v>
      </c>
      <c r="M21" s="67" t="s">
        <v>347</v>
      </c>
    </row>
    <row r="22" spans="1:13" x14ac:dyDescent="0.25">
      <c r="A22" s="67">
        <v>19</v>
      </c>
      <c r="B22" s="203" t="s">
        <v>119</v>
      </c>
      <c r="C22" s="204">
        <v>2.2598611111111114E-3</v>
      </c>
      <c r="D22" s="204">
        <v>2.0996180555555555E-3</v>
      </c>
      <c r="E22" s="205"/>
      <c r="F22" s="204">
        <f>Таблица1104[[#This Row],[Время 1]]+Таблица1104[[#This Row],[Время 2]]+Таблица1104[[#This Row],[Штраф]]</f>
        <v>4.3594791666666669E-3</v>
      </c>
      <c r="G22" s="55"/>
      <c r="H22" s="67">
        <v>1</v>
      </c>
      <c r="I22" s="203" t="s">
        <v>241</v>
      </c>
      <c r="J22" s="204">
        <v>2.499641203703704E-3</v>
      </c>
      <c r="K22" s="204">
        <v>2.1124537037037036E-3</v>
      </c>
      <c r="L22" s="205"/>
      <c r="M22" s="204">
        <f>Таблица3106[[#This Row],[Время 1]]+Таблица3106[[#This Row],[Время 2]]+Таблица3106[[#This Row],[Штраф]]</f>
        <v>4.6120949074074076E-3</v>
      </c>
    </row>
    <row r="23" spans="1:13" x14ac:dyDescent="0.25">
      <c r="A23" s="51">
        <v>20</v>
      </c>
      <c r="B23" s="182" t="s">
        <v>279</v>
      </c>
      <c r="C23" s="55">
        <v>2.0567361111111112E-3</v>
      </c>
      <c r="D23" s="55">
        <v>2.3061689814814815E-3</v>
      </c>
      <c r="E23" s="201"/>
      <c r="F23" s="55">
        <f>Таблица1104[[#This Row],[Время 1]]+Таблица1104[[#This Row],[Время 2]]+Таблица1104[[#This Row],[Штраф]]</f>
        <v>4.3629050925925927E-3</v>
      </c>
      <c r="G23" s="55"/>
      <c r="H23" s="51">
        <v>2</v>
      </c>
      <c r="I23" s="182" t="s">
        <v>50</v>
      </c>
      <c r="J23" s="55">
        <v>2.2192361111111111E-3</v>
      </c>
      <c r="K23" s="55">
        <v>2.4435995370370371E-3</v>
      </c>
      <c r="L23" s="201"/>
      <c r="M23" s="55">
        <f>Таблица3106[[#This Row],[Время 1]]+Таблица3106[[#This Row],[Время 2]]+Таблица3106[[#This Row],[Штраф]]</f>
        <v>4.6628356481481486E-3</v>
      </c>
    </row>
    <row r="24" spans="1:13" x14ac:dyDescent="0.25">
      <c r="A24" s="67">
        <v>21</v>
      </c>
      <c r="B24" s="203" t="s">
        <v>93</v>
      </c>
      <c r="C24" s="204">
        <v>2.3186226851851853E-3</v>
      </c>
      <c r="D24" s="204">
        <v>2.1559837962962965E-3</v>
      </c>
      <c r="E24" s="205"/>
      <c r="F24" s="204">
        <f>Таблица1104[[#This Row],[Время 1]]+Таблица1104[[#This Row],[Время 2]]+Таблица1104[[#This Row],[Штраф]]</f>
        <v>4.4746064814814822E-3</v>
      </c>
      <c r="G24" s="55"/>
      <c r="H24" s="51">
        <v>3</v>
      </c>
      <c r="I24" s="182" t="s">
        <v>139</v>
      </c>
      <c r="J24" s="55">
        <v>2.390659722222222E-3</v>
      </c>
      <c r="K24" s="55">
        <v>2.1179166666666668E-3</v>
      </c>
      <c r="L24" s="200">
        <v>5.7870370370370366E-5</v>
      </c>
      <c r="M24" s="55">
        <f>Таблица3106[[#This Row],[Время 1]]+Таблица3106[[#This Row],[Время 2]]+Таблица3106[[#This Row],[Штраф]]</f>
        <v>4.5664467592592588E-3</v>
      </c>
    </row>
    <row r="25" spans="1:13" x14ac:dyDescent="0.25">
      <c r="A25" s="51">
        <v>22</v>
      </c>
      <c r="B25" s="182" t="s">
        <v>374</v>
      </c>
      <c r="C25" s="55">
        <v>2.1933217592592594E-3</v>
      </c>
      <c r="D25" s="55">
        <v>2.3681481481481483E-3</v>
      </c>
      <c r="E25" s="200">
        <v>5.7870370370370366E-5</v>
      </c>
      <c r="F25" s="55">
        <f>Таблица1104[[#This Row],[Время 1]]+Таблица1104[[#This Row],[Время 2]]+Таблица1104[[#This Row],[Штраф]]</f>
        <v>4.6193402777777786E-3</v>
      </c>
      <c r="G25" s="55"/>
      <c r="H25" s="67">
        <v>4</v>
      </c>
      <c r="I25" s="203" t="s">
        <v>131</v>
      </c>
      <c r="J25" s="204">
        <v>2.1295833333333336E-3</v>
      </c>
      <c r="K25" s="204">
        <v>2.3140046296296298E-3</v>
      </c>
      <c r="L25" s="205">
        <v>5.7870370370370366E-5</v>
      </c>
      <c r="M25" s="204">
        <f>Таблица3106[[#This Row],[Время 1]]+Таблица3106[[#This Row],[Время 2]]+Таблица3106[[#This Row],[Штраф]]</f>
        <v>4.5014583333333339E-3</v>
      </c>
    </row>
    <row r="26" spans="1:13" x14ac:dyDescent="0.25">
      <c r="A26" s="51">
        <v>23</v>
      </c>
      <c r="B26" s="182" t="s">
        <v>82</v>
      </c>
      <c r="C26" s="55">
        <v>2.440798611111111E-3</v>
      </c>
      <c r="D26" s="55">
        <v>2.5013310185185186E-3</v>
      </c>
      <c r="E26" s="200">
        <v>1.1574074074074073E-4</v>
      </c>
      <c r="F26" s="55">
        <f>Таблица1104[[#This Row],[Время 1]]+Таблица1104[[#This Row],[Время 2]]+Таблица1104[[#This Row],[Штраф]]</f>
        <v>5.0578703703703706E-3</v>
      </c>
      <c r="G26" s="55"/>
      <c r="H26" s="67">
        <v>5</v>
      </c>
      <c r="I26" s="203" t="s">
        <v>1096</v>
      </c>
      <c r="J26" s="204">
        <v>2.3774421296296295E-3</v>
      </c>
      <c r="K26" s="204">
        <v>2.1380324074074075E-3</v>
      </c>
      <c r="L26" s="205"/>
      <c r="M26" s="204">
        <f>Таблица3106[[#This Row],[Время 1]]+Таблица3106[[#This Row],[Время 2]]+Таблица3106[[#This Row],[Штраф]]</f>
        <v>4.5154745370370366E-3</v>
      </c>
    </row>
    <row r="27" spans="1:13" x14ac:dyDescent="0.25">
      <c r="A27" s="67">
        <v>24</v>
      </c>
      <c r="B27" s="203" t="s">
        <v>174</v>
      </c>
      <c r="C27" s="204">
        <v>2.3210879629629632E-3</v>
      </c>
      <c r="D27" s="204">
        <v>2.4195370370370369E-3</v>
      </c>
      <c r="E27" s="205"/>
      <c r="F27" s="204">
        <f>Таблица1104[[#This Row],[Время 1]]+Таблица1104[[#This Row],[Время 2]]+Таблица1104[[#This Row],[Штраф]]</f>
        <v>4.740625E-3</v>
      </c>
      <c r="G27" s="55"/>
      <c r="H27" s="51">
        <v>6</v>
      </c>
      <c r="I27" s="182" t="s">
        <v>174</v>
      </c>
      <c r="J27" s="55">
        <v>2.3100925925925923E-3</v>
      </c>
      <c r="K27" s="55">
        <v>2.4859606481481482E-3</v>
      </c>
      <c r="L27" s="201"/>
      <c r="M27" s="55">
        <f>Таблица3106[[#This Row],[Время 1]]+Таблица3106[[#This Row],[Время 2]]+Таблица3106[[#This Row],[Штраф]]</f>
        <v>4.7960532407407405E-3</v>
      </c>
    </row>
    <row r="28" spans="1:13" x14ac:dyDescent="0.25">
      <c r="A28" s="67">
        <v>25</v>
      </c>
      <c r="B28" s="203" t="s">
        <v>22</v>
      </c>
      <c r="C28" s="204">
        <v>2.3346527777777779E-3</v>
      </c>
      <c r="D28" s="204">
        <v>2.1210416666666665E-3</v>
      </c>
      <c r="E28" s="205"/>
      <c r="F28" s="204">
        <f>Таблица1104[[#This Row],[Время 1]]+Таблица1104[[#This Row],[Время 2]]+Таблица1104[[#This Row],[Штраф]]</f>
        <v>4.4556944444444444E-3</v>
      </c>
      <c r="G28" s="55"/>
      <c r="H28" s="67">
        <v>7</v>
      </c>
      <c r="I28" s="203" t="s">
        <v>22</v>
      </c>
      <c r="J28" s="204">
        <v>2.4036226851851853E-3</v>
      </c>
      <c r="K28" s="204">
        <v>2.0943287037037037E-3</v>
      </c>
      <c r="L28" s="205"/>
      <c r="M28" s="204">
        <f>Таблица3106[[#This Row],[Время 1]]+Таблица3106[[#This Row],[Время 2]]+Таблица3106[[#This Row],[Штраф]]</f>
        <v>4.497951388888889E-3</v>
      </c>
    </row>
    <row r="29" spans="1:13" x14ac:dyDescent="0.25">
      <c r="A29" s="51">
        <v>26</v>
      </c>
      <c r="B29" s="182" t="s">
        <v>9</v>
      </c>
      <c r="C29" s="55">
        <v>2.1369444444444444E-3</v>
      </c>
      <c r="D29" s="55">
        <v>2.4301504629629629E-3</v>
      </c>
      <c r="E29" s="201"/>
      <c r="F29" s="55">
        <f>Таблица1104[[#This Row],[Время 1]]+Таблица1104[[#This Row],[Время 2]]+Таблица1104[[#This Row],[Штраф]]</f>
        <v>4.5670949074074069E-3</v>
      </c>
      <c r="G29" s="55"/>
      <c r="H29" s="51">
        <v>8</v>
      </c>
      <c r="I29" s="182" t="s">
        <v>33</v>
      </c>
      <c r="J29" s="55">
        <v>2.1046296296296295E-3</v>
      </c>
      <c r="K29" s="55">
        <v>2.3980208333333332E-3</v>
      </c>
      <c r="L29" s="201"/>
      <c r="M29" s="55">
        <f>Таблица3106[[#This Row],[Время 1]]+Таблица3106[[#This Row],[Время 2]]+Таблица3106[[#This Row],[Штраф]]</f>
        <v>4.5026504629629626E-3</v>
      </c>
    </row>
    <row r="30" spans="1:13" x14ac:dyDescent="0.25">
      <c r="A30" s="67">
        <v>27</v>
      </c>
      <c r="B30" s="203" t="s">
        <v>311</v>
      </c>
      <c r="C30" s="204">
        <v>2.3662152777777778E-3</v>
      </c>
      <c r="D30" s="204">
        <v>0.54381944444444441</v>
      </c>
      <c r="E30" s="205"/>
      <c r="F30" s="204">
        <f>Таблица1104[[#This Row],[Время 1]]+Таблица1104[[#This Row],[Время 2]]+Таблица1104[[#This Row],[Штраф]]</f>
        <v>0.54618565972222222</v>
      </c>
      <c r="G30" s="55"/>
      <c r="H30" s="216" t="s">
        <v>2984</v>
      </c>
      <c r="I30" s="216"/>
      <c r="J30" s="216"/>
      <c r="K30" s="216"/>
      <c r="L30" s="216"/>
      <c r="M30" s="216"/>
    </row>
    <row r="31" spans="1:13" x14ac:dyDescent="0.25">
      <c r="A31" s="51">
        <v>28</v>
      </c>
      <c r="B31" s="182" t="s">
        <v>215</v>
      </c>
      <c r="C31" s="55">
        <v>2.2748611111111112E-3</v>
      </c>
      <c r="D31" s="55">
        <v>0.54409722222222223</v>
      </c>
      <c r="E31" s="200">
        <v>5.7870370370370366E-5</v>
      </c>
      <c r="F31" s="55">
        <f>Таблица1104[[#This Row],[Время 1]]+Таблица1104[[#This Row],[Время 2]]+Таблица1104[[#This Row],[Штраф]]</f>
        <v>0.54642995370370373</v>
      </c>
      <c r="G31" s="55"/>
      <c r="H31" s="67" t="s">
        <v>86</v>
      </c>
      <c r="I31" s="198" t="s">
        <v>2980</v>
      </c>
      <c r="J31" s="67" t="s">
        <v>2981</v>
      </c>
      <c r="K31" s="67" t="s">
        <v>2982</v>
      </c>
      <c r="L31" s="67" t="s">
        <v>346</v>
      </c>
      <c r="M31" s="67" t="s">
        <v>347</v>
      </c>
    </row>
    <row r="32" spans="1:13" x14ac:dyDescent="0.25">
      <c r="A32" s="67">
        <v>29</v>
      </c>
      <c r="B32" s="203" t="s">
        <v>277</v>
      </c>
      <c r="C32" s="204">
        <v>2.411087962962963E-3</v>
      </c>
      <c r="D32" s="204">
        <v>2.2255324074074074E-3</v>
      </c>
      <c r="E32" s="205"/>
      <c r="F32" s="204">
        <f>Таблица1104[[#This Row],[Время 1]]+Таблица1104[[#This Row],[Время 2]]+Таблица1104[[#This Row],[Штраф]]</f>
        <v>4.6366203703703708E-3</v>
      </c>
      <c r="G32" s="55"/>
      <c r="H32" s="67">
        <v>1</v>
      </c>
      <c r="I32" s="203" t="s">
        <v>241</v>
      </c>
      <c r="J32" s="204">
        <v>2.4073495370370373E-3</v>
      </c>
      <c r="K32" s="204">
        <v>2.1198495370370368E-3</v>
      </c>
      <c r="L32" s="205"/>
      <c r="M32" s="204">
        <f>Таблица4107[[#This Row],[Время 1]]+Таблица4107[[#This Row],[Время 2]]+Таблица4107[[#This Row],[Штраф]]</f>
        <v>4.5271990740740741E-3</v>
      </c>
    </row>
    <row r="33" spans="1:13" x14ac:dyDescent="0.25">
      <c r="A33" s="51">
        <v>30</v>
      </c>
      <c r="B33" s="202" t="s">
        <v>16</v>
      </c>
      <c r="C33" s="55">
        <v>2.3121412037037038E-3</v>
      </c>
      <c r="D33" s="55">
        <v>2.4263078703703703E-3</v>
      </c>
      <c r="E33" s="200">
        <v>5.7870370370370366E-5</v>
      </c>
      <c r="F33" s="55">
        <f>Таблица1104[[#This Row],[Время 1]]+Таблица1104[[#This Row],[Время 2]]+Таблица1104[[#This Row],[Штраф]]</f>
        <v>4.7963194444444442E-3</v>
      </c>
      <c r="G33" s="55"/>
      <c r="H33" s="51">
        <v>2</v>
      </c>
      <c r="I33" s="182" t="s">
        <v>131</v>
      </c>
      <c r="J33" s="55">
        <v>2.1462615740740739E-3</v>
      </c>
      <c r="K33" s="55">
        <v>2.3951967592592592E-3</v>
      </c>
      <c r="L33" s="201"/>
      <c r="M33" s="55">
        <f>Таблица4107[[#This Row],[Время 1]]+Таблица4107[[#This Row],[Время 2]]+Таблица4107[[#This Row],[Штраф]]</f>
        <v>4.5414583333333331E-3</v>
      </c>
    </row>
    <row r="34" spans="1:13" x14ac:dyDescent="0.25">
      <c r="A34" s="51">
        <v>31</v>
      </c>
      <c r="B34" s="182" t="s">
        <v>130</v>
      </c>
      <c r="C34" s="55">
        <v>2.4126157407407408E-3</v>
      </c>
      <c r="D34" s="55">
        <v>2.150034722222222E-3</v>
      </c>
      <c r="E34" s="201"/>
      <c r="F34" s="55">
        <f>Таблица1104[[#This Row],[Время 1]]+Таблица1104[[#This Row],[Время 2]]+Таблица1104[[#This Row],[Штраф]]</f>
        <v>4.5626504629629628E-3</v>
      </c>
      <c r="G34" s="55"/>
      <c r="H34" s="51">
        <v>3</v>
      </c>
      <c r="I34" s="182" t="s">
        <v>1096</v>
      </c>
      <c r="J34" s="55">
        <v>2.4097916666666664E-3</v>
      </c>
      <c r="K34" s="55">
        <v>2.1273032407407408E-3</v>
      </c>
      <c r="L34" s="201"/>
      <c r="M34" s="55">
        <f>Таблица4107[[#This Row],[Время 1]]+Таблица4107[[#This Row],[Время 2]]+Таблица4107[[#This Row],[Штраф]]</f>
        <v>4.5370949074074072E-3</v>
      </c>
    </row>
    <row r="35" spans="1:13" x14ac:dyDescent="0.25">
      <c r="A35" s="67">
        <v>32</v>
      </c>
      <c r="B35" s="203" t="s">
        <v>33</v>
      </c>
      <c r="C35" s="204">
        <v>2.0966435185185185E-3</v>
      </c>
      <c r="D35" s="204">
        <v>2.3804282407407407E-3</v>
      </c>
      <c r="E35" s="205"/>
      <c r="F35" s="204">
        <f>Таблица1104[[#This Row],[Время 1]]+Таблица1104[[#This Row],[Время 2]]+Таблица1104[[#This Row],[Штраф]]</f>
        <v>4.4770717592592588E-3</v>
      </c>
      <c r="G35" s="55"/>
      <c r="H35" s="67">
        <v>4</v>
      </c>
      <c r="I35" s="203" t="s">
        <v>22</v>
      </c>
      <c r="J35" s="204">
        <v>2.0954513888888889E-3</v>
      </c>
      <c r="K35" s="204">
        <v>2.4145601851851854E-3</v>
      </c>
      <c r="L35" s="205"/>
      <c r="M35" s="204">
        <f>Таблица4107[[#This Row],[Время 1]]+Таблица4107[[#This Row],[Время 2]]+Таблица4107[[#This Row],[Штраф]]</f>
        <v>4.5100115740740743E-3</v>
      </c>
    </row>
    <row r="36" spans="1:13" x14ac:dyDescent="0.25">
      <c r="A36" s="51"/>
      <c r="B36" s="202"/>
      <c r="C36" s="51"/>
      <c r="D36" s="51"/>
      <c r="E36" s="51"/>
      <c r="F36" s="51"/>
      <c r="G36" s="51"/>
      <c r="H36" s="216" t="s">
        <v>1068</v>
      </c>
      <c r="I36" s="216"/>
      <c r="J36" s="216"/>
      <c r="K36" s="216"/>
      <c r="L36" s="216"/>
      <c r="M36" s="216"/>
    </row>
    <row r="37" spans="1:13" x14ac:dyDescent="0.25">
      <c r="A37" s="51"/>
      <c r="B37" s="202"/>
      <c r="C37" s="51"/>
      <c r="D37" s="51"/>
      <c r="E37" s="51"/>
      <c r="F37" s="51"/>
      <c r="G37" s="51"/>
      <c r="H37" s="67" t="s">
        <v>86</v>
      </c>
      <c r="I37" s="198" t="s">
        <v>2980</v>
      </c>
      <c r="J37" s="67" t="s">
        <v>2981</v>
      </c>
      <c r="K37" s="67" t="s">
        <v>2982</v>
      </c>
      <c r="L37" s="67" t="s">
        <v>346</v>
      </c>
      <c r="M37" s="67" t="s">
        <v>347</v>
      </c>
    </row>
    <row r="38" spans="1:13" x14ac:dyDescent="0.25">
      <c r="A38" s="51"/>
      <c r="B38" s="202"/>
      <c r="C38" s="51"/>
      <c r="D38" s="51"/>
      <c r="E38" s="51"/>
      <c r="F38" s="51"/>
      <c r="G38" s="51"/>
      <c r="H38" s="51">
        <v>1</v>
      </c>
      <c r="I38" s="182" t="s">
        <v>241</v>
      </c>
      <c r="J38" s="55">
        <v>2.4706250000000002E-3</v>
      </c>
      <c r="K38" s="55">
        <v>2.1614930555555558E-3</v>
      </c>
      <c r="L38" s="201"/>
      <c r="M38" s="55">
        <f>Таблица5108[[#This Row],[Время 1]]+Таблица5108[[#This Row],[Время 2]]+Таблица5108[[#This Row],[Штраф]]</f>
        <v>4.632118055555556E-3</v>
      </c>
    </row>
    <row r="39" spans="1:13" x14ac:dyDescent="0.25">
      <c r="A39" s="51"/>
      <c r="B39" s="202"/>
      <c r="C39" s="51"/>
      <c r="D39" s="51"/>
      <c r="E39" s="51"/>
      <c r="F39" s="51"/>
      <c r="G39" s="51"/>
      <c r="H39" s="164">
        <v>2</v>
      </c>
      <c r="I39" s="203" t="s">
        <v>22</v>
      </c>
      <c r="J39" s="218">
        <v>2.1172800925925929E-3</v>
      </c>
      <c r="K39" s="218">
        <v>2.4975115740740739E-3</v>
      </c>
      <c r="L39" s="219"/>
      <c r="M39" s="218">
        <f>Таблица5108[[#This Row],[Время 1]]+Таблица5108[[#This Row],[Время 2]]+Таблица5108[[#This Row],[Штраф]]</f>
        <v>4.6147916666666663E-3</v>
      </c>
    </row>
  </sheetData>
  <mergeCells count="6">
    <mergeCell ref="H36:M36"/>
    <mergeCell ref="A1:M1"/>
    <mergeCell ref="A2:F2"/>
    <mergeCell ref="H2:M2"/>
    <mergeCell ref="H20:M20"/>
    <mergeCell ref="H30:M30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34.28515625" style="6" customWidth="1"/>
    <col min="2" max="2" width="34.5703125" style="6" customWidth="1"/>
    <col min="3" max="4" width="34.28515625" style="6" customWidth="1"/>
    <col min="5" max="16384" width="9.140625" style="6"/>
  </cols>
  <sheetData>
    <row r="1" spans="1:4" ht="15.75" x14ac:dyDescent="0.25">
      <c r="A1" s="7" t="s">
        <v>178</v>
      </c>
      <c r="B1" s="7" t="s">
        <v>180</v>
      </c>
      <c r="C1" s="7" t="s">
        <v>181</v>
      </c>
      <c r="D1" s="7" t="s">
        <v>179</v>
      </c>
    </row>
    <row r="2" spans="1:4" x14ac:dyDescent="0.25">
      <c r="A2" s="8" t="s">
        <v>183</v>
      </c>
      <c r="B2" s="6">
        <v>300</v>
      </c>
      <c r="C2" s="6">
        <v>400</v>
      </c>
      <c r="D2" s="6">
        <v>500</v>
      </c>
    </row>
    <row r="3" spans="1:4" x14ac:dyDescent="0.25">
      <c r="A3" s="8" t="s">
        <v>182</v>
      </c>
      <c r="B3" s="6">
        <v>500</v>
      </c>
      <c r="C3" s="6">
        <v>600</v>
      </c>
      <c r="D3" s="6">
        <v>700</v>
      </c>
    </row>
    <row r="4" spans="1:4" x14ac:dyDescent="0.25">
      <c r="A4" s="8" t="s">
        <v>225</v>
      </c>
      <c r="B4" s="6">
        <v>0</v>
      </c>
      <c r="C4" s="6">
        <v>0</v>
      </c>
      <c r="D4" s="6">
        <v>0</v>
      </c>
    </row>
    <row r="5" spans="1:4" x14ac:dyDescent="0.25">
      <c r="A5" s="8" t="s">
        <v>226</v>
      </c>
      <c r="B5" s="6">
        <v>300</v>
      </c>
      <c r="C5" s="6">
        <v>400</v>
      </c>
      <c r="D5" s="6">
        <v>500</v>
      </c>
    </row>
    <row r="6" spans="1:4" x14ac:dyDescent="0.25">
      <c r="A6" s="8"/>
      <c r="B6" s="9"/>
      <c r="C6" s="9"/>
    </row>
    <row r="7" spans="1:4" x14ac:dyDescent="0.25">
      <c r="A7" s="8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zoomScaleNormal="100" workbookViewId="0">
      <selection sqref="A1:P1"/>
    </sheetView>
  </sheetViews>
  <sheetFormatPr defaultRowHeight="15" x14ac:dyDescent="0.25"/>
  <cols>
    <col min="1" max="1" width="9.140625" style="51" customWidth="1"/>
    <col min="2" max="2" width="9.140625" style="52" customWidth="1"/>
    <col min="3" max="3" width="24.28515625" style="52" customWidth="1"/>
    <col min="4" max="4" width="18.5703125" style="52" customWidth="1"/>
    <col min="5" max="5" width="30" style="52" customWidth="1"/>
    <col min="6" max="6" width="31.42578125" style="51" customWidth="1"/>
    <col min="7" max="15" width="9.140625" style="51"/>
    <col min="16" max="16384" width="9.140625" style="52"/>
  </cols>
  <sheetData>
    <row r="1" spans="1:17" ht="15.75" x14ac:dyDescent="0.25">
      <c r="A1" s="208" t="s">
        <v>2976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7" x14ac:dyDescent="0.25">
      <c r="A2" s="207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7" x14ac:dyDescent="0.25">
      <c r="A3" s="128" t="s">
        <v>340</v>
      </c>
      <c r="B3" s="128" t="s">
        <v>341</v>
      </c>
      <c r="C3" s="129" t="s">
        <v>0</v>
      </c>
      <c r="D3" s="129" t="s">
        <v>1</v>
      </c>
      <c r="E3" s="129" t="s">
        <v>342</v>
      </c>
      <c r="F3" s="129" t="s">
        <v>3</v>
      </c>
      <c r="G3" s="128" t="s">
        <v>1060</v>
      </c>
      <c r="H3" s="130" t="s">
        <v>1061</v>
      </c>
      <c r="I3" s="130" t="s">
        <v>1062</v>
      </c>
      <c r="J3" s="130" t="s">
        <v>1063</v>
      </c>
      <c r="K3" s="130" t="s">
        <v>1064</v>
      </c>
      <c r="L3" s="130" t="s">
        <v>1065</v>
      </c>
      <c r="M3" s="130" t="s">
        <v>1066</v>
      </c>
      <c r="N3" s="130" t="s">
        <v>1067</v>
      </c>
      <c r="O3" s="130" t="s">
        <v>347</v>
      </c>
      <c r="P3" s="130" t="s">
        <v>1068</v>
      </c>
      <c r="Q3" s="48"/>
    </row>
    <row r="4" spans="1:17" ht="15" customHeight="1" x14ac:dyDescent="0.25">
      <c r="A4" s="194">
        <v>1</v>
      </c>
      <c r="B4" s="192" t="s">
        <v>426</v>
      </c>
      <c r="C4" s="193" t="s">
        <v>28</v>
      </c>
      <c r="D4" s="193" t="s">
        <v>17</v>
      </c>
      <c r="E4" s="193" t="s">
        <v>405</v>
      </c>
      <c r="F4" s="193" t="s">
        <v>29</v>
      </c>
      <c r="G4" s="51">
        <v>10</v>
      </c>
      <c r="H4" s="51">
        <v>15</v>
      </c>
      <c r="I4" s="51">
        <v>12</v>
      </c>
      <c r="J4" s="51">
        <v>15</v>
      </c>
      <c r="K4" s="125"/>
      <c r="L4" s="51">
        <v>12</v>
      </c>
      <c r="M4" s="51">
        <v>10</v>
      </c>
      <c r="N4" s="51">
        <v>12</v>
      </c>
      <c r="O4" s="67">
        <f>SUM(Таблица2090[[#This Row],[I Этап]:[VIII Этап]])</f>
        <v>86</v>
      </c>
      <c r="P4" s="132"/>
    </row>
    <row r="5" spans="1:17" ht="15" customHeight="1" x14ac:dyDescent="0.25">
      <c r="A5" s="188">
        <v>2</v>
      </c>
      <c r="B5" s="186">
        <v>106</v>
      </c>
      <c r="C5" s="187" t="s">
        <v>241</v>
      </c>
      <c r="D5" s="187" t="s">
        <v>17</v>
      </c>
      <c r="E5" s="187" t="s">
        <v>110</v>
      </c>
      <c r="F5" s="187" t="s">
        <v>2310</v>
      </c>
      <c r="G5" s="51">
        <v>15</v>
      </c>
      <c r="H5" s="125"/>
      <c r="I5" s="51">
        <v>15</v>
      </c>
      <c r="J5" s="125"/>
      <c r="K5" s="51">
        <v>6</v>
      </c>
      <c r="L5" s="51">
        <v>15</v>
      </c>
      <c r="M5" s="51">
        <v>15</v>
      </c>
      <c r="N5" s="51">
        <v>15</v>
      </c>
      <c r="O5" s="67">
        <f>SUM(Таблица2090[[#This Row],[I Этап]:[VIII Этап]])</f>
        <v>81</v>
      </c>
      <c r="P5" s="132"/>
    </row>
    <row r="6" spans="1:17" ht="15" customHeight="1" x14ac:dyDescent="0.25">
      <c r="A6" s="131">
        <v>3</v>
      </c>
      <c r="B6" s="125" t="s">
        <v>444</v>
      </c>
      <c r="C6" s="122" t="s">
        <v>267</v>
      </c>
      <c r="D6" s="122" t="s">
        <v>17</v>
      </c>
      <c r="E6" s="122" t="s">
        <v>236</v>
      </c>
      <c r="F6" s="122" t="s">
        <v>15</v>
      </c>
      <c r="G6" s="51">
        <v>12</v>
      </c>
      <c r="H6" s="51">
        <v>8</v>
      </c>
      <c r="I6" s="51">
        <v>10</v>
      </c>
      <c r="J6" s="51">
        <v>12</v>
      </c>
      <c r="K6" s="51">
        <v>10</v>
      </c>
      <c r="L6" s="51">
        <v>6</v>
      </c>
      <c r="M6" s="51">
        <v>12</v>
      </c>
      <c r="N6" s="51">
        <v>8</v>
      </c>
      <c r="O6" s="67">
        <f>SUM(Таблица2090[[#This Row],[I Этап]:[VIII Этап]])</f>
        <v>78</v>
      </c>
      <c r="P6" s="132"/>
    </row>
    <row r="7" spans="1:17" ht="15" customHeight="1" x14ac:dyDescent="0.25">
      <c r="A7" s="131">
        <v>4</v>
      </c>
      <c r="B7" s="125" t="s">
        <v>438</v>
      </c>
      <c r="C7" s="122" t="s">
        <v>190</v>
      </c>
      <c r="D7" s="122" t="s">
        <v>17</v>
      </c>
      <c r="E7" s="122" t="s">
        <v>395</v>
      </c>
      <c r="F7" s="122" t="s">
        <v>15</v>
      </c>
      <c r="G7" s="51">
        <v>8</v>
      </c>
      <c r="H7" s="51">
        <v>10</v>
      </c>
      <c r="I7" s="51">
        <v>8</v>
      </c>
      <c r="J7" s="51">
        <v>10</v>
      </c>
      <c r="K7" s="51">
        <v>12</v>
      </c>
      <c r="L7" s="51">
        <v>8</v>
      </c>
      <c r="M7" s="51">
        <v>8</v>
      </c>
      <c r="N7" s="51">
        <v>6</v>
      </c>
      <c r="O7" s="67">
        <f>SUM(Таблица2090[[#This Row],[I Этап]:[VIII Этап]])</f>
        <v>70</v>
      </c>
      <c r="P7" s="132"/>
    </row>
    <row r="8" spans="1:17" x14ac:dyDescent="0.25">
      <c r="A8" s="131">
        <v>5</v>
      </c>
      <c r="B8" s="125" t="s">
        <v>433</v>
      </c>
      <c r="C8" s="122" t="s">
        <v>271</v>
      </c>
      <c r="D8" s="122" t="s">
        <v>17</v>
      </c>
      <c r="E8" s="122" t="s">
        <v>272</v>
      </c>
      <c r="F8" s="122" t="s">
        <v>273</v>
      </c>
      <c r="G8" s="51">
        <v>6</v>
      </c>
      <c r="H8" s="51">
        <v>12</v>
      </c>
      <c r="I8" s="51">
        <v>6</v>
      </c>
      <c r="J8" s="51">
        <v>6</v>
      </c>
      <c r="K8" s="51">
        <v>15</v>
      </c>
      <c r="L8" s="51">
        <v>4</v>
      </c>
      <c r="M8" s="51">
        <v>4</v>
      </c>
      <c r="N8" s="51">
        <v>4</v>
      </c>
      <c r="O8" s="67">
        <f>SUM(Таблица2090[[#This Row],[I Этап]:[VIII Этап]])</f>
        <v>57</v>
      </c>
      <c r="P8" s="132"/>
    </row>
    <row r="9" spans="1:17" x14ac:dyDescent="0.25">
      <c r="A9" s="131">
        <v>6</v>
      </c>
      <c r="B9" s="125">
        <v>192</v>
      </c>
      <c r="C9" s="122" t="s">
        <v>348</v>
      </c>
      <c r="D9" s="122" t="s">
        <v>17</v>
      </c>
      <c r="E9" s="122" t="s">
        <v>110</v>
      </c>
      <c r="F9" s="52" t="s">
        <v>2310</v>
      </c>
      <c r="G9" s="51">
        <v>3</v>
      </c>
      <c r="H9" s="125"/>
      <c r="I9" s="51">
        <v>5</v>
      </c>
      <c r="J9" s="51">
        <v>8</v>
      </c>
      <c r="K9" s="125"/>
      <c r="L9" s="51">
        <v>10</v>
      </c>
      <c r="M9" s="51">
        <v>6</v>
      </c>
      <c r="N9" s="51">
        <v>10</v>
      </c>
      <c r="O9" s="67">
        <f>SUM(Таблица2090[[#This Row],[I Этап]:[VIII Этап]])</f>
        <v>42</v>
      </c>
      <c r="P9" s="132"/>
    </row>
    <row r="10" spans="1:17" ht="15" customHeight="1" x14ac:dyDescent="0.25">
      <c r="A10" s="131">
        <v>7</v>
      </c>
      <c r="B10" s="125" t="s">
        <v>450</v>
      </c>
      <c r="C10" s="122" t="s">
        <v>213</v>
      </c>
      <c r="D10" s="122" t="s">
        <v>17</v>
      </c>
      <c r="E10" s="122" t="s">
        <v>110</v>
      </c>
      <c r="F10" s="122" t="s">
        <v>39</v>
      </c>
      <c r="G10" s="51">
        <v>5</v>
      </c>
      <c r="H10" s="51">
        <v>6</v>
      </c>
      <c r="I10" s="125"/>
      <c r="J10" s="125"/>
      <c r="K10" s="125"/>
      <c r="L10" s="51">
        <v>3</v>
      </c>
      <c r="M10" s="51">
        <v>5</v>
      </c>
      <c r="N10" s="51">
        <v>5</v>
      </c>
      <c r="O10" s="67">
        <f>SUM(Таблица2090[[#This Row],[I Этап]:[VIII Этап]])</f>
        <v>24</v>
      </c>
      <c r="P10" s="132"/>
    </row>
    <row r="11" spans="1:17" x14ac:dyDescent="0.25">
      <c r="A11" s="131">
        <v>8</v>
      </c>
      <c r="B11" s="125" t="s">
        <v>474</v>
      </c>
      <c r="C11" s="122" t="s">
        <v>1069</v>
      </c>
      <c r="D11" s="122" t="s">
        <v>17</v>
      </c>
      <c r="E11" s="122" t="s">
        <v>240</v>
      </c>
      <c r="F11" s="122" t="s">
        <v>7</v>
      </c>
      <c r="G11" s="125"/>
      <c r="H11" s="51">
        <v>2</v>
      </c>
      <c r="I11" s="51">
        <v>1</v>
      </c>
      <c r="J11" s="51">
        <v>4</v>
      </c>
      <c r="K11" s="51">
        <v>8</v>
      </c>
      <c r="L11" s="125"/>
      <c r="M11" s="51">
        <v>2</v>
      </c>
      <c r="N11" s="51">
        <v>3</v>
      </c>
      <c r="O11" s="67">
        <f>SUM(Таблица2090[[#This Row],[I Этап]:[VIII Этап]])</f>
        <v>20</v>
      </c>
      <c r="P11" s="132"/>
    </row>
    <row r="12" spans="1:17" ht="15" customHeight="1" x14ac:dyDescent="0.25">
      <c r="A12" s="131">
        <v>9</v>
      </c>
      <c r="B12" s="133" t="s">
        <v>511</v>
      </c>
      <c r="C12" s="134" t="s">
        <v>401</v>
      </c>
      <c r="D12" s="134" t="s">
        <v>100</v>
      </c>
      <c r="E12" s="134" t="s">
        <v>402</v>
      </c>
      <c r="F12" s="134" t="s">
        <v>286</v>
      </c>
      <c r="G12" s="133"/>
      <c r="H12" s="135"/>
      <c r="I12" s="51">
        <v>4</v>
      </c>
      <c r="J12" s="51">
        <v>2</v>
      </c>
      <c r="K12" s="51">
        <v>5</v>
      </c>
      <c r="L12" s="51">
        <v>5</v>
      </c>
      <c r="M12" s="135"/>
      <c r="N12" s="135"/>
      <c r="O12" s="136">
        <f>SUM(Таблица2090[[#This Row],[I Этап]:[VIII Этап]])</f>
        <v>16</v>
      </c>
      <c r="P12" s="133"/>
    </row>
    <row r="13" spans="1:17" ht="15" customHeight="1" x14ac:dyDescent="0.25">
      <c r="A13" s="131">
        <v>10</v>
      </c>
      <c r="B13" s="125" t="s">
        <v>456</v>
      </c>
      <c r="C13" s="122" t="s">
        <v>410</v>
      </c>
      <c r="D13" s="122" t="s">
        <v>327</v>
      </c>
      <c r="E13" s="122" t="s">
        <v>110</v>
      </c>
      <c r="F13" s="122" t="s">
        <v>15</v>
      </c>
      <c r="G13" s="125"/>
      <c r="H13" s="51">
        <v>5</v>
      </c>
      <c r="I13" s="51">
        <v>3</v>
      </c>
      <c r="J13" s="125"/>
      <c r="K13" s="125"/>
      <c r="L13" s="125"/>
      <c r="M13" s="125"/>
      <c r="N13" s="125"/>
      <c r="O13" s="67">
        <f>SUM(Таблица2090[[#This Row],[I Этап]:[VIII Этап]])</f>
        <v>8</v>
      </c>
      <c r="P13" s="132"/>
    </row>
    <row r="14" spans="1:17" x14ac:dyDescent="0.25">
      <c r="A14" s="131">
        <v>11</v>
      </c>
      <c r="B14" s="125" t="s">
        <v>468</v>
      </c>
      <c r="C14" s="122" t="s">
        <v>413</v>
      </c>
      <c r="D14" s="122" t="s">
        <v>17</v>
      </c>
      <c r="E14" s="122" t="s">
        <v>110</v>
      </c>
      <c r="F14" s="122" t="s">
        <v>63</v>
      </c>
      <c r="G14" s="125"/>
      <c r="H14" s="51">
        <v>3</v>
      </c>
      <c r="I14" s="125"/>
      <c r="J14" s="51">
        <v>5</v>
      </c>
      <c r="K14" s="125"/>
      <c r="L14" s="125"/>
      <c r="M14" s="125"/>
      <c r="N14" s="125"/>
      <c r="O14" s="67">
        <f>SUM(Таблица2090[[#This Row],[I Этап]:[VIII Этап]])</f>
        <v>8</v>
      </c>
      <c r="P14" s="132"/>
    </row>
    <row r="15" spans="1:17" x14ac:dyDescent="0.25">
      <c r="A15" s="131">
        <v>12</v>
      </c>
      <c r="B15" s="125" t="s">
        <v>1917</v>
      </c>
      <c r="C15" s="122" t="s">
        <v>265</v>
      </c>
      <c r="D15" s="122" t="s">
        <v>17</v>
      </c>
      <c r="E15" s="122" t="s">
        <v>1873</v>
      </c>
      <c r="F15" s="122" t="s">
        <v>218</v>
      </c>
      <c r="G15" s="125"/>
      <c r="H15" s="131"/>
      <c r="I15" s="131"/>
      <c r="J15" s="131"/>
      <c r="K15" s="51">
        <v>4</v>
      </c>
      <c r="L15" s="51">
        <v>2</v>
      </c>
      <c r="M15" s="131"/>
      <c r="N15" s="131"/>
      <c r="O15" s="137">
        <f>SUM(Таблица2090[[#This Row],[I Этап]:[VIII Этап]])</f>
        <v>6</v>
      </c>
      <c r="P15" s="125"/>
    </row>
    <row r="16" spans="1:17" x14ac:dyDescent="0.25">
      <c r="A16" s="131">
        <v>13</v>
      </c>
      <c r="B16" s="125" t="s">
        <v>1163</v>
      </c>
      <c r="C16" s="122" t="s">
        <v>1105</v>
      </c>
      <c r="D16" s="122" t="s">
        <v>17</v>
      </c>
      <c r="E16" s="122" t="s">
        <v>151</v>
      </c>
      <c r="F16" s="122" t="s">
        <v>128</v>
      </c>
      <c r="G16" s="125"/>
      <c r="H16" s="131"/>
      <c r="I16" s="131"/>
      <c r="J16" s="51">
        <v>3</v>
      </c>
      <c r="K16" s="51">
        <v>3</v>
      </c>
      <c r="L16" s="131"/>
      <c r="M16" s="131"/>
      <c r="N16" s="131"/>
      <c r="O16" s="137">
        <f>SUM(Таблица2090[[#This Row],[I Этап]:[VIII Этап]])</f>
        <v>6</v>
      </c>
      <c r="P16" s="125"/>
    </row>
    <row r="17" spans="1:17" x14ac:dyDescent="0.25">
      <c r="A17" s="131">
        <v>14</v>
      </c>
      <c r="B17" s="125" t="s">
        <v>480</v>
      </c>
      <c r="C17" s="122" t="s">
        <v>127</v>
      </c>
      <c r="D17" s="122" t="s">
        <v>87</v>
      </c>
      <c r="E17" s="122" t="s">
        <v>110</v>
      </c>
      <c r="F17" s="122" t="s">
        <v>128</v>
      </c>
      <c r="G17" s="51">
        <v>4</v>
      </c>
      <c r="H17" s="51">
        <v>1</v>
      </c>
      <c r="I17" s="125"/>
      <c r="J17" s="125"/>
      <c r="K17" s="125"/>
      <c r="L17" s="125"/>
      <c r="M17" s="125"/>
      <c r="N17" s="125"/>
      <c r="O17" s="67">
        <f>SUM(Таблица2090[[#This Row],[I Этап]:[VIII Этап]])</f>
        <v>5</v>
      </c>
      <c r="P17" s="132"/>
    </row>
    <row r="18" spans="1:17" x14ac:dyDescent="0.25">
      <c r="A18" s="131">
        <v>15</v>
      </c>
      <c r="B18" s="125">
        <v>137</v>
      </c>
      <c r="C18" s="122" t="s">
        <v>257</v>
      </c>
      <c r="D18" s="122" t="s">
        <v>104</v>
      </c>
      <c r="E18" s="122" t="s">
        <v>151</v>
      </c>
      <c r="F18" s="122" t="s">
        <v>128</v>
      </c>
      <c r="G18" s="51">
        <v>1</v>
      </c>
      <c r="H18" s="51">
        <v>4</v>
      </c>
      <c r="I18" s="125"/>
      <c r="J18" s="125"/>
      <c r="K18" s="125"/>
      <c r="L18" s="125"/>
      <c r="M18" s="125"/>
      <c r="N18" s="125"/>
      <c r="O18" s="67">
        <f>SUM(Таблица2090[[#This Row],[I Этап]:[VIII Этап]])</f>
        <v>5</v>
      </c>
      <c r="P18" s="132"/>
      <c r="Q18" s="48"/>
    </row>
    <row r="19" spans="1:17" x14ac:dyDescent="0.25">
      <c r="A19" s="131">
        <v>16</v>
      </c>
      <c r="B19" s="125" t="s">
        <v>1160</v>
      </c>
      <c r="C19" s="122" t="s">
        <v>1080</v>
      </c>
      <c r="D19" s="122" t="s">
        <v>17</v>
      </c>
      <c r="E19" s="122" t="s">
        <v>1081</v>
      </c>
      <c r="F19" s="122" t="s">
        <v>1082</v>
      </c>
      <c r="G19" s="125"/>
      <c r="H19" s="131"/>
      <c r="I19" s="131"/>
      <c r="J19" s="51">
        <v>1</v>
      </c>
      <c r="K19" s="51">
        <v>1</v>
      </c>
      <c r="L19" s="131"/>
      <c r="M19" s="51">
        <v>3</v>
      </c>
      <c r="N19" s="131"/>
      <c r="O19" s="137">
        <f>SUM(Таблица2090[[#This Row],[I Этап]:[VIII Этап]])</f>
        <v>5</v>
      </c>
      <c r="P19" s="125"/>
    </row>
    <row r="20" spans="1:17" x14ac:dyDescent="0.25">
      <c r="A20" s="131">
        <v>17</v>
      </c>
      <c r="B20" s="125">
        <v>130</v>
      </c>
      <c r="C20" s="122" t="s">
        <v>88</v>
      </c>
      <c r="D20" s="122" t="s">
        <v>17</v>
      </c>
      <c r="E20" s="122" t="s">
        <v>89</v>
      </c>
      <c r="F20" s="122" t="s">
        <v>90</v>
      </c>
      <c r="G20" s="51">
        <v>2</v>
      </c>
      <c r="H20" s="125"/>
      <c r="I20" s="125"/>
      <c r="J20" s="125"/>
      <c r="K20" s="51">
        <v>2</v>
      </c>
      <c r="L20" s="125"/>
      <c r="M20" s="125"/>
      <c r="N20" s="125"/>
      <c r="O20" s="67">
        <f>SUM(Таблица2090[[#This Row],[I Этап]:[VIII Этап]])</f>
        <v>4</v>
      </c>
      <c r="P20" s="132"/>
    </row>
    <row r="21" spans="1:17" x14ac:dyDescent="0.25">
      <c r="A21" s="131">
        <v>18</v>
      </c>
      <c r="B21" s="125" t="s">
        <v>2350</v>
      </c>
      <c r="C21" s="122" t="s">
        <v>2299</v>
      </c>
      <c r="D21" s="122" t="s">
        <v>17</v>
      </c>
      <c r="E21" s="122" t="s">
        <v>89</v>
      </c>
      <c r="F21" s="122" t="s">
        <v>1508</v>
      </c>
      <c r="G21" s="125"/>
      <c r="H21" s="131"/>
      <c r="I21" s="131"/>
      <c r="J21" s="131"/>
      <c r="K21" s="131"/>
      <c r="L21" s="131"/>
      <c r="M21" s="51">
        <v>1</v>
      </c>
      <c r="N21" s="51">
        <v>2</v>
      </c>
      <c r="O21" s="137">
        <f>SUM(Таблица2090[[#This Row],[I Этап]:[VIII Этап]])</f>
        <v>3</v>
      </c>
      <c r="P21" s="125"/>
    </row>
    <row r="22" spans="1:17" x14ac:dyDescent="0.25">
      <c r="A22" s="131">
        <v>19</v>
      </c>
      <c r="B22" s="133" t="s">
        <v>1140</v>
      </c>
      <c r="C22" s="134" t="s">
        <v>31</v>
      </c>
      <c r="D22" s="134" t="s">
        <v>17</v>
      </c>
      <c r="E22" s="134" t="s">
        <v>405</v>
      </c>
      <c r="F22" s="134" t="s">
        <v>29</v>
      </c>
      <c r="G22" s="133"/>
      <c r="H22" s="135"/>
      <c r="I22" s="51">
        <v>2</v>
      </c>
      <c r="J22" s="135"/>
      <c r="K22" s="135"/>
      <c r="L22" s="135"/>
      <c r="M22" s="135"/>
      <c r="N22" s="135"/>
      <c r="O22" s="136">
        <f>SUM(Таблица2090[[#This Row],[I Этап]:[VIII Этап]])</f>
        <v>2</v>
      </c>
      <c r="P22" s="133"/>
    </row>
    <row r="23" spans="1:17" x14ac:dyDescent="0.25">
      <c r="A23" s="131">
        <v>20</v>
      </c>
      <c r="B23" s="160" t="s">
        <v>2336</v>
      </c>
      <c r="C23" s="162" t="s">
        <v>2307</v>
      </c>
      <c r="D23" s="162" t="s">
        <v>17</v>
      </c>
      <c r="E23" s="162" t="s">
        <v>240</v>
      </c>
      <c r="F23" s="162" t="s">
        <v>2298</v>
      </c>
      <c r="G23" s="138"/>
      <c r="H23" s="140"/>
      <c r="I23" s="140"/>
      <c r="J23" s="140"/>
      <c r="K23" s="140"/>
      <c r="L23" s="51">
        <v>1</v>
      </c>
      <c r="M23" s="140"/>
      <c r="N23" s="140"/>
      <c r="O23" s="141">
        <f>SUM(Таблица2090[[#This Row],[I Этап]:[VIII Этап]])</f>
        <v>1</v>
      </c>
      <c r="P23" s="138"/>
    </row>
    <row r="24" spans="1:17" x14ac:dyDescent="0.25">
      <c r="A24" s="131">
        <v>21</v>
      </c>
      <c r="B24" s="155" t="s">
        <v>1941</v>
      </c>
      <c r="C24" s="161" t="s">
        <v>1882</v>
      </c>
      <c r="D24" s="153" t="s">
        <v>17</v>
      </c>
      <c r="E24" s="153" t="s">
        <v>1883</v>
      </c>
      <c r="F24" s="153" t="s">
        <v>27</v>
      </c>
      <c r="G24" s="153"/>
      <c r="H24" s="155"/>
      <c r="I24" s="155"/>
      <c r="J24" s="155"/>
      <c r="K24" s="155"/>
      <c r="L24" s="155"/>
      <c r="M24" s="155"/>
      <c r="N24" s="51">
        <v>1</v>
      </c>
      <c r="O24" s="137">
        <f>SUM(Таблица2090[[#This Row],[I Этап]:[VIII Этап]])</f>
        <v>1</v>
      </c>
      <c r="P24" s="156"/>
    </row>
    <row r="25" spans="1:17" collapsed="1" x14ac:dyDescent="0.25">
      <c r="A25" s="207" t="s">
        <v>350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</row>
    <row r="26" spans="1:17" x14ac:dyDescent="0.25">
      <c r="A26" s="128" t="s">
        <v>340</v>
      </c>
      <c r="B26" s="128" t="s">
        <v>341</v>
      </c>
      <c r="C26" s="129" t="s">
        <v>0</v>
      </c>
      <c r="D26" s="129" t="s">
        <v>1</v>
      </c>
      <c r="E26" s="129" t="s">
        <v>342</v>
      </c>
      <c r="F26" s="129" t="s">
        <v>3</v>
      </c>
      <c r="G26" s="128" t="s">
        <v>1060</v>
      </c>
      <c r="H26" s="130" t="s">
        <v>1061</v>
      </c>
      <c r="I26" s="130" t="s">
        <v>1062</v>
      </c>
      <c r="J26" s="130" t="s">
        <v>1063</v>
      </c>
      <c r="K26" s="130" t="s">
        <v>1064</v>
      </c>
      <c r="L26" s="130" t="s">
        <v>1065</v>
      </c>
      <c r="M26" s="130" t="s">
        <v>1066</v>
      </c>
      <c r="N26" s="130" t="s">
        <v>1067</v>
      </c>
      <c r="O26" s="130" t="s">
        <v>347</v>
      </c>
      <c r="P26" s="130" t="s">
        <v>1068</v>
      </c>
    </row>
    <row r="27" spans="1:17" x14ac:dyDescent="0.25">
      <c r="A27" s="125">
        <v>1</v>
      </c>
      <c r="B27" s="125" t="s">
        <v>547</v>
      </c>
      <c r="C27" s="122" t="s">
        <v>121</v>
      </c>
      <c r="D27" s="122" t="s">
        <v>17</v>
      </c>
      <c r="E27" s="122" t="s">
        <v>122</v>
      </c>
      <c r="F27" s="122" t="s">
        <v>39</v>
      </c>
      <c r="G27" s="51">
        <v>15</v>
      </c>
      <c r="H27" s="51">
        <v>15</v>
      </c>
      <c r="I27" s="51">
        <v>12</v>
      </c>
      <c r="J27" s="51">
        <v>10</v>
      </c>
      <c r="K27" s="51">
        <v>8</v>
      </c>
      <c r="L27" s="51">
        <v>15</v>
      </c>
      <c r="M27" s="51">
        <v>10</v>
      </c>
      <c r="N27" s="51">
        <v>8</v>
      </c>
      <c r="O27" s="67">
        <f>SUM(Таблица2191[[#This Row],[I Этап]:[VIII Этап]])</f>
        <v>93</v>
      </c>
      <c r="P27" s="132"/>
    </row>
    <row r="28" spans="1:17" x14ac:dyDescent="0.25">
      <c r="A28" s="125">
        <v>2</v>
      </c>
      <c r="B28" s="125" t="s">
        <v>573</v>
      </c>
      <c r="C28" s="122" t="s">
        <v>242</v>
      </c>
      <c r="D28" s="122" t="s">
        <v>17</v>
      </c>
      <c r="E28" s="122" t="s">
        <v>243</v>
      </c>
      <c r="F28" s="122" t="s">
        <v>39</v>
      </c>
      <c r="G28" s="51">
        <v>3</v>
      </c>
      <c r="H28" s="51">
        <v>5</v>
      </c>
      <c r="I28" s="51">
        <v>15</v>
      </c>
      <c r="J28" s="51">
        <v>12</v>
      </c>
      <c r="K28" s="51">
        <v>12</v>
      </c>
      <c r="L28" s="51">
        <v>12</v>
      </c>
      <c r="M28" s="51">
        <v>4</v>
      </c>
      <c r="N28" s="51">
        <v>15</v>
      </c>
      <c r="O28" s="67">
        <f>SUM(Таблица2191[[#This Row],[I Этап]:[VIII Этап]])</f>
        <v>78</v>
      </c>
      <c r="P28" s="132"/>
    </row>
    <row r="29" spans="1:17" x14ac:dyDescent="0.25">
      <c r="A29" s="125">
        <v>3</v>
      </c>
      <c r="B29" s="125" t="s">
        <v>594</v>
      </c>
      <c r="C29" s="122" t="s">
        <v>69</v>
      </c>
      <c r="D29" s="122" t="s">
        <v>17</v>
      </c>
      <c r="E29" s="122" t="s">
        <v>70</v>
      </c>
      <c r="F29" s="122" t="s">
        <v>39</v>
      </c>
      <c r="G29" s="51">
        <v>10</v>
      </c>
      <c r="H29" s="51">
        <v>1</v>
      </c>
      <c r="I29" s="51">
        <v>4</v>
      </c>
      <c r="J29" s="51">
        <v>15</v>
      </c>
      <c r="K29" s="51">
        <v>6</v>
      </c>
      <c r="L29" s="51">
        <v>10</v>
      </c>
      <c r="M29" s="51">
        <v>12</v>
      </c>
      <c r="N29" s="51">
        <v>10</v>
      </c>
      <c r="O29" s="67">
        <f>SUM(Таблица2191[[#This Row],[I Этап]:[VIII Этап]])</f>
        <v>68</v>
      </c>
      <c r="P29" s="132"/>
    </row>
    <row r="30" spans="1:17" x14ac:dyDescent="0.25">
      <c r="A30" s="125">
        <v>4</v>
      </c>
      <c r="B30" s="125" t="s">
        <v>553</v>
      </c>
      <c r="C30" s="122" t="s">
        <v>50</v>
      </c>
      <c r="D30" s="122" t="s">
        <v>17</v>
      </c>
      <c r="E30" s="122" t="s">
        <v>51</v>
      </c>
      <c r="F30" s="122" t="s">
        <v>39</v>
      </c>
      <c r="G30" s="51">
        <v>8</v>
      </c>
      <c r="H30" s="51">
        <v>12</v>
      </c>
      <c r="I30" s="51">
        <v>8</v>
      </c>
      <c r="J30" s="51">
        <v>5</v>
      </c>
      <c r="K30" s="51">
        <v>10</v>
      </c>
      <c r="L30" s="51">
        <v>5</v>
      </c>
      <c r="M30" s="51">
        <v>6</v>
      </c>
      <c r="N30" s="51">
        <v>3</v>
      </c>
      <c r="O30" s="67">
        <f>SUM(Таблица2191[[#This Row],[I Этап]:[VIII Этап]])</f>
        <v>57</v>
      </c>
      <c r="P30" s="132"/>
    </row>
    <row r="31" spans="1:17" x14ac:dyDescent="0.25">
      <c r="A31" s="125">
        <v>5</v>
      </c>
      <c r="B31" s="125" t="s">
        <v>1600</v>
      </c>
      <c r="C31" s="122" t="s">
        <v>1887</v>
      </c>
      <c r="D31" s="122" t="s">
        <v>17</v>
      </c>
      <c r="E31" s="122" t="s">
        <v>227</v>
      </c>
      <c r="F31" s="122" t="s">
        <v>15</v>
      </c>
      <c r="G31" s="125"/>
      <c r="H31" s="125"/>
      <c r="I31" s="125"/>
      <c r="J31" s="51">
        <v>1</v>
      </c>
      <c r="K31" s="51">
        <v>15</v>
      </c>
      <c r="L31" s="51">
        <v>4</v>
      </c>
      <c r="M31" s="51">
        <v>15</v>
      </c>
      <c r="N31" s="51">
        <v>12</v>
      </c>
      <c r="O31" s="137">
        <f>SUM(Таблица2191[[#This Row],[I Этап]:[VIII Этап]])</f>
        <v>47</v>
      </c>
      <c r="P31" s="125"/>
    </row>
    <row r="32" spans="1:17" x14ac:dyDescent="0.25">
      <c r="A32" s="192">
        <v>6</v>
      </c>
      <c r="B32" s="192" t="s">
        <v>564</v>
      </c>
      <c r="C32" s="193" t="s">
        <v>59</v>
      </c>
      <c r="D32" s="193" t="s">
        <v>17</v>
      </c>
      <c r="E32" s="193" t="s">
        <v>60</v>
      </c>
      <c r="F32" s="193" t="s">
        <v>15</v>
      </c>
      <c r="G32" s="51">
        <v>2</v>
      </c>
      <c r="H32" s="51">
        <v>8</v>
      </c>
      <c r="I32" s="51">
        <v>2</v>
      </c>
      <c r="J32" s="51">
        <v>6</v>
      </c>
      <c r="K32" s="132"/>
      <c r="L32" s="132"/>
      <c r="M32" s="51">
        <v>3</v>
      </c>
      <c r="N32" s="51">
        <v>5</v>
      </c>
      <c r="O32" s="67">
        <f>SUM(Таблица2191[[#This Row],[I Этап]:[VIII Этап]])</f>
        <v>26</v>
      </c>
      <c r="P32" s="132"/>
    </row>
    <row r="33" spans="1:17" x14ac:dyDescent="0.25">
      <c r="A33" s="186">
        <v>7</v>
      </c>
      <c r="B33" s="186" t="s">
        <v>568</v>
      </c>
      <c r="C33" s="187" t="s">
        <v>53</v>
      </c>
      <c r="D33" s="187" t="s">
        <v>17</v>
      </c>
      <c r="E33" s="187" t="s">
        <v>52</v>
      </c>
      <c r="F33" s="187" t="s">
        <v>15</v>
      </c>
      <c r="G33" s="125"/>
      <c r="H33" s="51">
        <v>6</v>
      </c>
      <c r="I33" s="51">
        <v>10</v>
      </c>
      <c r="J33" s="51">
        <v>4</v>
      </c>
      <c r="K33" s="51">
        <v>5</v>
      </c>
      <c r="L33" s="132"/>
      <c r="M33" s="132"/>
      <c r="N33" s="132"/>
      <c r="O33" s="67">
        <f>SUM(Таблица2191[[#This Row],[I Этап]:[VIII Этап]])</f>
        <v>25</v>
      </c>
      <c r="P33" s="132"/>
    </row>
    <row r="34" spans="1:17" collapsed="1" x14ac:dyDescent="0.25">
      <c r="A34" s="186">
        <v>8</v>
      </c>
      <c r="B34" s="186" t="s">
        <v>558</v>
      </c>
      <c r="C34" s="187" t="s">
        <v>228</v>
      </c>
      <c r="D34" s="187" t="s">
        <v>17</v>
      </c>
      <c r="E34" s="187" t="s">
        <v>229</v>
      </c>
      <c r="F34" s="187" t="s">
        <v>29</v>
      </c>
      <c r="G34" s="51">
        <v>4</v>
      </c>
      <c r="H34" s="51">
        <v>10</v>
      </c>
      <c r="I34" s="51">
        <v>5</v>
      </c>
      <c r="J34" s="132"/>
      <c r="K34" s="132"/>
      <c r="L34" s="132"/>
      <c r="M34" s="51">
        <v>5</v>
      </c>
      <c r="N34" s="51">
        <v>1</v>
      </c>
      <c r="O34" s="67">
        <f>SUM(Таблица2191[[#This Row],[I Этап]:[VIII Этап]])</f>
        <v>25</v>
      </c>
      <c r="P34" s="132"/>
    </row>
    <row r="35" spans="1:17" x14ac:dyDescent="0.25">
      <c r="A35" s="125">
        <v>9</v>
      </c>
      <c r="B35" s="125">
        <v>92</v>
      </c>
      <c r="C35" s="122" t="s">
        <v>78</v>
      </c>
      <c r="D35" s="122" t="s">
        <v>79</v>
      </c>
      <c r="E35" s="122" t="s">
        <v>80</v>
      </c>
      <c r="F35" s="122" t="s">
        <v>39</v>
      </c>
      <c r="G35" s="51">
        <v>6</v>
      </c>
      <c r="H35" s="125"/>
      <c r="I35" s="51">
        <v>3</v>
      </c>
      <c r="J35" s="51">
        <v>8</v>
      </c>
      <c r="K35" s="132"/>
      <c r="L35" s="132"/>
      <c r="M35" s="132"/>
      <c r="N35" s="51">
        <v>4</v>
      </c>
      <c r="O35" s="67">
        <f>SUM(Таблица2191[[#This Row],[I Этап]:[VIII Этап]])</f>
        <v>21</v>
      </c>
      <c r="P35" s="132"/>
    </row>
    <row r="36" spans="1:17" x14ac:dyDescent="0.25">
      <c r="A36" s="125">
        <v>10</v>
      </c>
      <c r="B36" s="125" t="s">
        <v>1995</v>
      </c>
      <c r="C36" s="122" t="s">
        <v>4</v>
      </c>
      <c r="D36" s="122" t="s">
        <v>5</v>
      </c>
      <c r="E36" s="122" t="s">
        <v>18</v>
      </c>
      <c r="F36" s="122" t="s">
        <v>15</v>
      </c>
      <c r="G36" s="125"/>
      <c r="H36" s="125"/>
      <c r="I36" s="125"/>
      <c r="J36" s="125"/>
      <c r="K36" s="51">
        <v>2</v>
      </c>
      <c r="L36" s="51">
        <v>6</v>
      </c>
      <c r="M36" s="51">
        <v>8</v>
      </c>
      <c r="N36" s="51">
        <v>2</v>
      </c>
      <c r="O36" s="137">
        <f>SUM(Таблица2191[[#This Row],[I Этап]:[VIII Этап]])</f>
        <v>18</v>
      </c>
      <c r="P36" s="125"/>
    </row>
    <row r="37" spans="1:17" x14ac:dyDescent="0.25">
      <c r="A37" s="125">
        <v>11</v>
      </c>
      <c r="B37" s="125" t="s">
        <v>577</v>
      </c>
      <c r="C37" s="122" t="s">
        <v>62</v>
      </c>
      <c r="D37" s="122" t="s">
        <v>17</v>
      </c>
      <c r="E37" s="122" t="s">
        <v>24</v>
      </c>
      <c r="F37" s="122" t="s">
        <v>63</v>
      </c>
      <c r="G37" s="125"/>
      <c r="H37" s="51">
        <v>4</v>
      </c>
      <c r="I37" s="51">
        <v>6</v>
      </c>
      <c r="J37" s="51">
        <v>3</v>
      </c>
      <c r="K37" s="51">
        <v>3</v>
      </c>
      <c r="L37" s="132"/>
      <c r="M37" s="51">
        <v>2</v>
      </c>
      <c r="N37" s="132"/>
      <c r="O37" s="67">
        <f>SUM(Таблица2191[[#This Row],[I Этап]:[VIII Этап]])</f>
        <v>18</v>
      </c>
      <c r="P37" s="132"/>
    </row>
    <row r="38" spans="1:17" x14ac:dyDescent="0.25">
      <c r="A38" s="125">
        <v>12</v>
      </c>
      <c r="B38" s="125">
        <v>22</v>
      </c>
      <c r="C38" s="122" t="s">
        <v>12</v>
      </c>
      <c r="D38" s="122" t="s">
        <v>13</v>
      </c>
      <c r="E38" s="122" t="s">
        <v>14</v>
      </c>
      <c r="F38" s="122" t="s">
        <v>15</v>
      </c>
      <c r="G38" s="51">
        <v>12</v>
      </c>
      <c r="H38" s="132"/>
      <c r="I38" s="132"/>
      <c r="J38" s="132"/>
      <c r="K38" s="132"/>
      <c r="L38" s="51">
        <v>2</v>
      </c>
      <c r="M38" s="132"/>
      <c r="N38" s="132"/>
      <c r="O38" s="67">
        <f>SUM(Таблица2191[[#This Row],[I Этап]:[VIII Этап]])</f>
        <v>14</v>
      </c>
      <c r="P38" s="132"/>
    </row>
    <row r="39" spans="1:17" collapsed="1" x14ac:dyDescent="0.25">
      <c r="A39" s="125">
        <v>13</v>
      </c>
      <c r="B39" s="125" t="s">
        <v>583</v>
      </c>
      <c r="C39" s="122" t="s">
        <v>326</v>
      </c>
      <c r="D39" s="122" t="s">
        <v>327</v>
      </c>
      <c r="E39" s="122" t="s">
        <v>328</v>
      </c>
      <c r="F39" s="122" t="s">
        <v>329</v>
      </c>
      <c r="G39" s="125"/>
      <c r="H39" s="51">
        <v>3</v>
      </c>
      <c r="I39" s="51">
        <v>1</v>
      </c>
      <c r="J39" s="51">
        <v>2</v>
      </c>
      <c r="K39" s="51">
        <v>4</v>
      </c>
      <c r="L39" s="51">
        <v>1</v>
      </c>
      <c r="M39" s="51">
        <v>1</v>
      </c>
      <c r="N39" s="132"/>
      <c r="O39" s="67">
        <f>SUM(Таблица2191[[#This Row],[I Этап]:[VIII Этап]])</f>
        <v>12</v>
      </c>
      <c r="P39" s="132"/>
    </row>
    <row r="40" spans="1:17" x14ac:dyDescent="0.25">
      <c r="A40" s="125">
        <v>14</v>
      </c>
      <c r="B40" s="138" t="s">
        <v>588</v>
      </c>
      <c r="C40" s="139" t="s">
        <v>28</v>
      </c>
      <c r="D40" s="139" t="s">
        <v>17</v>
      </c>
      <c r="E40" s="139" t="s">
        <v>32</v>
      </c>
      <c r="F40" s="139" t="s">
        <v>29</v>
      </c>
      <c r="G40" s="138"/>
      <c r="H40" s="138"/>
      <c r="I40" s="138"/>
      <c r="J40" s="138"/>
      <c r="K40" s="138"/>
      <c r="L40" s="51">
        <v>8</v>
      </c>
      <c r="M40" s="138"/>
      <c r="N40" s="138"/>
      <c r="O40" s="141">
        <f>SUM(Таблица2191[[#This Row],[I Этап]:[VIII Этап]])</f>
        <v>8</v>
      </c>
      <c r="P40" s="138"/>
    </row>
    <row r="41" spans="1:17" x14ac:dyDescent="0.25">
      <c r="A41" s="125">
        <v>15</v>
      </c>
      <c r="B41" s="163" t="s">
        <v>853</v>
      </c>
      <c r="C41" s="161" t="s">
        <v>19</v>
      </c>
      <c r="D41" s="153" t="s">
        <v>20</v>
      </c>
      <c r="E41" s="153" t="s">
        <v>122</v>
      </c>
      <c r="F41" s="153" t="s">
        <v>2972</v>
      </c>
      <c r="G41" s="163"/>
      <c r="H41" s="163"/>
      <c r="I41" s="163"/>
      <c r="J41" s="163"/>
      <c r="K41" s="163"/>
      <c r="L41" s="163"/>
      <c r="M41" s="163"/>
      <c r="N41" s="51">
        <v>6</v>
      </c>
      <c r="O41" s="67">
        <f>SUM(Таблица2191[[#This Row],[I Этап]:[VIII Этап]])</f>
        <v>6</v>
      </c>
      <c r="P41" s="156"/>
      <c r="Q41" s="31"/>
    </row>
    <row r="42" spans="1:17" x14ac:dyDescent="0.25">
      <c r="A42" s="125">
        <v>16</v>
      </c>
      <c r="B42" s="125">
        <v>3</v>
      </c>
      <c r="C42" s="122" t="s">
        <v>16</v>
      </c>
      <c r="D42" s="122" t="s">
        <v>17</v>
      </c>
      <c r="E42" s="122" t="s">
        <v>18</v>
      </c>
      <c r="F42" s="122" t="s">
        <v>15</v>
      </c>
      <c r="G42" s="51">
        <v>5</v>
      </c>
      <c r="H42" s="132"/>
      <c r="I42" s="132"/>
      <c r="J42" s="132"/>
      <c r="K42" s="132"/>
      <c r="L42" s="132"/>
      <c r="M42" s="132"/>
      <c r="N42" s="132"/>
      <c r="O42" s="67">
        <f>SUM(Таблица2191[[#This Row],[I Этап]:[VIII Этап]])</f>
        <v>5</v>
      </c>
      <c r="P42" s="132"/>
      <c r="Q42" s="48"/>
    </row>
    <row r="43" spans="1:17" x14ac:dyDescent="0.25">
      <c r="A43" s="125">
        <v>17</v>
      </c>
      <c r="B43" s="138" t="s">
        <v>604</v>
      </c>
      <c r="C43" s="139" t="s">
        <v>262</v>
      </c>
      <c r="D43" s="139" t="s">
        <v>17</v>
      </c>
      <c r="E43" s="139" t="s">
        <v>404</v>
      </c>
      <c r="F43" s="139" t="s">
        <v>15</v>
      </c>
      <c r="G43" s="138"/>
      <c r="H43" s="138"/>
      <c r="I43" s="138"/>
      <c r="J43" s="138"/>
      <c r="K43" s="138"/>
      <c r="L43" s="51">
        <v>3</v>
      </c>
      <c r="M43" s="138"/>
      <c r="N43" s="138"/>
      <c r="O43" s="141">
        <f>SUM(Таблица2191[[#This Row],[I Этап]:[VIII Этап]])</f>
        <v>3</v>
      </c>
      <c r="P43" s="138"/>
    </row>
    <row r="44" spans="1:17" x14ac:dyDescent="0.25">
      <c r="A44" s="125">
        <v>18</v>
      </c>
      <c r="B44" s="125" t="s">
        <v>588</v>
      </c>
      <c r="C44" s="122" t="s">
        <v>31</v>
      </c>
      <c r="D44" s="122" t="s">
        <v>17</v>
      </c>
      <c r="E44" s="122" t="s">
        <v>32</v>
      </c>
      <c r="F44" s="122" t="s">
        <v>29</v>
      </c>
      <c r="G44" s="125"/>
      <c r="H44" s="51">
        <v>2</v>
      </c>
      <c r="I44" s="132"/>
      <c r="J44" s="132"/>
      <c r="K44" s="132"/>
      <c r="L44" s="132"/>
      <c r="M44" s="132"/>
      <c r="N44" s="132"/>
      <c r="O44" s="67">
        <f>SUM(Таблица2191[[#This Row],[I Этап]:[VIII Этап]])</f>
        <v>2</v>
      </c>
      <c r="P44" s="132"/>
    </row>
    <row r="45" spans="1:17" x14ac:dyDescent="0.25">
      <c r="A45" s="125">
        <v>19</v>
      </c>
      <c r="B45" s="175">
        <v>89</v>
      </c>
      <c r="C45" s="176" t="s">
        <v>112</v>
      </c>
      <c r="D45" s="176" t="s">
        <v>17</v>
      </c>
      <c r="E45" s="176" t="s">
        <v>113</v>
      </c>
      <c r="F45" s="176" t="s">
        <v>39</v>
      </c>
      <c r="G45" s="51">
        <v>1</v>
      </c>
      <c r="H45" s="132"/>
      <c r="I45" s="132"/>
      <c r="J45" s="132"/>
      <c r="K45" s="132"/>
      <c r="L45" s="132"/>
      <c r="M45" s="132"/>
      <c r="N45" s="132"/>
      <c r="O45" s="67">
        <f>SUM(Таблица2191[[#This Row],[I Этап]:[VIII Этап]])</f>
        <v>1</v>
      </c>
      <c r="P45" s="132"/>
    </row>
    <row r="46" spans="1:17" x14ac:dyDescent="0.25">
      <c r="A46" s="125">
        <v>20</v>
      </c>
      <c r="B46" s="125" t="s">
        <v>2000</v>
      </c>
      <c r="C46" s="122" t="s">
        <v>9</v>
      </c>
      <c r="D46" s="122" t="s">
        <v>87</v>
      </c>
      <c r="E46" s="122" t="s">
        <v>1095</v>
      </c>
      <c r="F46" s="122" t="s">
        <v>15</v>
      </c>
      <c r="G46" s="125"/>
      <c r="H46" s="125"/>
      <c r="I46" s="125"/>
      <c r="J46" s="125"/>
      <c r="K46" s="51">
        <v>1</v>
      </c>
      <c r="L46" s="125"/>
      <c r="M46" s="125"/>
      <c r="N46" s="125"/>
      <c r="O46" s="137">
        <f>SUM(Таблица2191[[#This Row],[I Этап]:[VIII Этап]])</f>
        <v>1</v>
      </c>
      <c r="P46" s="125"/>
    </row>
    <row r="47" spans="1:17" x14ac:dyDescent="0.25">
      <c r="A47" s="207" t="s">
        <v>351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7" x14ac:dyDescent="0.25">
      <c r="A48" s="128" t="s">
        <v>340</v>
      </c>
      <c r="B48" s="128" t="s">
        <v>341</v>
      </c>
      <c r="C48" s="129" t="s">
        <v>0</v>
      </c>
      <c r="D48" s="129" t="s">
        <v>1</v>
      </c>
      <c r="E48" s="129" t="s">
        <v>342</v>
      </c>
      <c r="F48" s="129" t="s">
        <v>3</v>
      </c>
      <c r="G48" s="128" t="s">
        <v>1060</v>
      </c>
      <c r="H48" s="128" t="s">
        <v>1061</v>
      </c>
      <c r="I48" s="128" t="s">
        <v>1062</v>
      </c>
      <c r="J48" s="128" t="s">
        <v>1063</v>
      </c>
      <c r="K48" s="128" t="s">
        <v>1064</v>
      </c>
      <c r="L48" s="128" t="s">
        <v>1065</v>
      </c>
      <c r="M48" s="128" t="s">
        <v>1066</v>
      </c>
      <c r="N48" s="128" t="s">
        <v>1067</v>
      </c>
      <c r="O48" s="128" t="s">
        <v>347</v>
      </c>
      <c r="P48" s="128" t="s">
        <v>1068</v>
      </c>
    </row>
    <row r="49" spans="1:17" x14ac:dyDescent="0.25">
      <c r="A49" s="125">
        <v>1</v>
      </c>
      <c r="B49" s="125" t="s">
        <v>644</v>
      </c>
      <c r="C49" s="122" t="s">
        <v>4</v>
      </c>
      <c r="D49" s="122" t="s">
        <v>5</v>
      </c>
      <c r="E49" s="122" t="s">
        <v>6</v>
      </c>
      <c r="F49" s="122" t="s">
        <v>11</v>
      </c>
      <c r="G49" s="51">
        <v>8</v>
      </c>
      <c r="H49" s="51">
        <v>15</v>
      </c>
      <c r="I49" s="51">
        <v>15</v>
      </c>
      <c r="J49" s="51">
        <v>15</v>
      </c>
      <c r="K49" s="51">
        <v>15</v>
      </c>
      <c r="L49" s="51">
        <v>15</v>
      </c>
      <c r="M49" s="51">
        <v>15</v>
      </c>
      <c r="N49" s="51">
        <v>15</v>
      </c>
      <c r="O49" s="67">
        <f>SUM(Таблица2292[[#This Row],[I Этап]:[VIII Этап]])</f>
        <v>113</v>
      </c>
      <c r="P49" s="51"/>
    </row>
    <row r="50" spans="1:17" x14ac:dyDescent="0.25">
      <c r="A50" s="125">
        <v>2</v>
      </c>
      <c r="B50" s="125" t="s">
        <v>650</v>
      </c>
      <c r="C50" s="122" t="s">
        <v>108</v>
      </c>
      <c r="D50" s="122" t="s">
        <v>87</v>
      </c>
      <c r="E50" s="122" t="s">
        <v>170</v>
      </c>
      <c r="F50" s="122" t="s">
        <v>106</v>
      </c>
      <c r="G50" s="51">
        <v>6</v>
      </c>
      <c r="H50" s="51">
        <v>12</v>
      </c>
      <c r="I50" s="51">
        <v>10</v>
      </c>
      <c r="J50" s="51">
        <v>12</v>
      </c>
      <c r="K50" s="51">
        <v>12</v>
      </c>
      <c r="L50" s="51">
        <v>10</v>
      </c>
      <c r="M50" s="51">
        <v>12</v>
      </c>
      <c r="N50" s="51">
        <v>8</v>
      </c>
      <c r="O50" s="67">
        <f>SUM(Таблица2292[[#This Row],[I Этап]:[VIII Этап]])</f>
        <v>82</v>
      </c>
      <c r="P50" s="51"/>
    </row>
    <row r="51" spans="1:17" x14ac:dyDescent="0.25">
      <c r="A51" s="125">
        <v>3</v>
      </c>
      <c r="B51" s="125">
        <v>40</v>
      </c>
      <c r="C51" s="122" t="s">
        <v>139</v>
      </c>
      <c r="D51" s="122" t="s">
        <v>17</v>
      </c>
      <c r="E51" s="122" t="s">
        <v>137</v>
      </c>
      <c r="F51" s="122" t="s">
        <v>138</v>
      </c>
      <c r="G51" s="51">
        <v>15</v>
      </c>
      <c r="H51" s="125"/>
      <c r="I51" s="51">
        <v>12</v>
      </c>
      <c r="J51" s="51">
        <v>3</v>
      </c>
      <c r="K51" s="51">
        <v>6</v>
      </c>
      <c r="L51" s="51">
        <v>12</v>
      </c>
      <c r="O51" s="67">
        <f>SUM(Таблица2292[[#This Row],[I Этап]:[VIII Этап]])</f>
        <v>48</v>
      </c>
      <c r="P51" s="51"/>
    </row>
    <row r="52" spans="1:17" collapsed="1" x14ac:dyDescent="0.25">
      <c r="A52" s="125">
        <v>4</v>
      </c>
      <c r="B52" s="125" t="s">
        <v>667</v>
      </c>
      <c r="C52" s="122" t="s">
        <v>37</v>
      </c>
      <c r="D52" s="122" t="s">
        <v>17</v>
      </c>
      <c r="E52" s="122" t="s">
        <v>38</v>
      </c>
      <c r="F52" s="122" t="s">
        <v>39</v>
      </c>
      <c r="G52" s="51">
        <v>2</v>
      </c>
      <c r="H52" s="51">
        <v>6</v>
      </c>
      <c r="I52" s="51">
        <v>8</v>
      </c>
      <c r="J52" s="51">
        <v>8</v>
      </c>
      <c r="K52" s="51">
        <v>10</v>
      </c>
      <c r="L52" s="51">
        <v>4</v>
      </c>
      <c r="M52" s="51">
        <v>4</v>
      </c>
      <c r="N52" s="51">
        <v>6</v>
      </c>
      <c r="O52" s="67">
        <f>SUM(Таблица2292[[#This Row],[I Этап]:[VIII Этап]])</f>
        <v>48</v>
      </c>
      <c r="P52" s="51"/>
    </row>
    <row r="53" spans="1:17" x14ac:dyDescent="0.25">
      <c r="A53" s="125">
        <v>5</v>
      </c>
      <c r="B53" s="125">
        <v>69</v>
      </c>
      <c r="C53" s="122" t="s">
        <v>84</v>
      </c>
      <c r="D53" s="122" t="s">
        <v>17</v>
      </c>
      <c r="E53" s="122" t="s">
        <v>34</v>
      </c>
      <c r="F53" s="122" t="s">
        <v>15</v>
      </c>
      <c r="G53" s="51">
        <v>10</v>
      </c>
      <c r="H53" s="125"/>
      <c r="I53" s="51">
        <v>5</v>
      </c>
      <c r="J53" s="51">
        <v>10</v>
      </c>
      <c r="K53" s="51">
        <v>4</v>
      </c>
      <c r="L53" s="51">
        <v>6</v>
      </c>
      <c r="M53" s="51">
        <v>8</v>
      </c>
      <c r="N53" s="51">
        <v>4</v>
      </c>
      <c r="O53" s="67">
        <f>SUM(Таблица2292[[#This Row],[I Этап]:[VIII Этап]])</f>
        <v>47</v>
      </c>
      <c r="P53" s="51"/>
    </row>
    <row r="54" spans="1:17" x14ac:dyDescent="0.25">
      <c r="A54" s="125">
        <v>6</v>
      </c>
      <c r="B54" s="125" t="s">
        <v>661</v>
      </c>
      <c r="C54" s="122" t="s">
        <v>131</v>
      </c>
      <c r="D54" s="122" t="s">
        <v>17</v>
      </c>
      <c r="E54" s="122" t="s">
        <v>34</v>
      </c>
      <c r="F54" s="127" t="s">
        <v>132</v>
      </c>
      <c r="G54" s="51">
        <v>4</v>
      </c>
      <c r="H54" s="51">
        <v>8</v>
      </c>
      <c r="I54" s="51">
        <v>6</v>
      </c>
      <c r="J54" s="51">
        <v>5</v>
      </c>
      <c r="K54" s="51">
        <v>2</v>
      </c>
      <c r="L54" s="51">
        <v>5</v>
      </c>
      <c r="M54" s="51">
        <v>5</v>
      </c>
      <c r="N54" s="51">
        <v>10</v>
      </c>
      <c r="O54" s="67">
        <f>SUM(Таблица2292[[#This Row],[I Этап]:[VIII Этап]])</f>
        <v>45</v>
      </c>
      <c r="P54" s="51"/>
    </row>
    <row r="55" spans="1:17" x14ac:dyDescent="0.25">
      <c r="A55" s="125">
        <v>7</v>
      </c>
      <c r="B55" s="125" t="s">
        <v>656</v>
      </c>
      <c r="C55" s="122" t="s">
        <v>136</v>
      </c>
      <c r="D55" s="122" t="s">
        <v>17</v>
      </c>
      <c r="E55" s="122" t="s">
        <v>137</v>
      </c>
      <c r="F55" s="122" t="s">
        <v>138</v>
      </c>
      <c r="G55" s="51">
        <v>5</v>
      </c>
      <c r="H55" s="51">
        <v>10</v>
      </c>
      <c r="J55" s="51">
        <v>6</v>
      </c>
      <c r="L55" s="51">
        <v>3</v>
      </c>
      <c r="M55" s="51">
        <v>6</v>
      </c>
      <c r="N55" s="51">
        <v>5</v>
      </c>
      <c r="O55" s="67">
        <f>SUM(Таблица2292[[#This Row],[I Этап]:[VIII Этап]])</f>
        <v>35</v>
      </c>
      <c r="P55" s="51"/>
    </row>
    <row r="56" spans="1:17" x14ac:dyDescent="0.25">
      <c r="A56" s="125">
        <v>8</v>
      </c>
      <c r="B56" s="51" t="s">
        <v>2082</v>
      </c>
      <c r="C56" s="52" t="s">
        <v>16</v>
      </c>
      <c r="D56" s="52" t="s">
        <v>17</v>
      </c>
      <c r="E56" s="52" t="s">
        <v>6</v>
      </c>
      <c r="F56" s="122" t="s">
        <v>11</v>
      </c>
      <c r="G56" s="125"/>
      <c r="H56" s="125"/>
      <c r="K56" s="51">
        <v>3</v>
      </c>
      <c r="L56" s="51">
        <v>8</v>
      </c>
      <c r="M56" s="51">
        <v>10</v>
      </c>
      <c r="N56" s="51">
        <v>12</v>
      </c>
      <c r="O56" s="137">
        <f>SUM(Таблица2292[[#This Row],[I Этап]:[VIII Этап]])</f>
        <v>33</v>
      </c>
      <c r="P56" s="51"/>
    </row>
    <row r="57" spans="1:17" x14ac:dyDescent="0.25">
      <c r="A57" s="125">
        <v>9</v>
      </c>
      <c r="B57" s="125" t="s">
        <v>677</v>
      </c>
      <c r="C57" s="122" t="s">
        <v>23</v>
      </c>
      <c r="D57" s="122" t="s">
        <v>87</v>
      </c>
      <c r="E57" s="122" t="s">
        <v>24</v>
      </c>
      <c r="F57" s="122" t="s">
        <v>352</v>
      </c>
      <c r="G57" s="51">
        <v>3</v>
      </c>
      <c r="H57" s="51">
        <v>4</v>
      </c>
      <c r="I57" s="51">
        <v>3</v>
      </c>
      <c r="J57" s="51">
        <v>4</v>
      </c>
      <c r="K57" s="51">
        <v>8</v>
      </c>
      <c r="O57" s="67">
        <f>SUM(Таблица2292[[#This Row],[I Этап]:[VIII Этап]])</f>
        <v>22</v>
      </c>
      <c r="P57" s="51"/>
    </row>
    <row r="58" spans="1:17" collapsed="1" x14ac:dyDescent="0.25">
      <c r="A58" s="125">
        <v>10</v>
      </c>
      <c r="B58" s="125" t="s">
        <v>672</v>
      </c>
      <c r="C58" s="122" t="s">
        <v>48</v>
      </c>
      <c r="D58" s="122" t="s">
        <v>17</v>
      </c>
      <c r="E58" s="122" t="s">
        <v>49</v>
      </c>
      <c r="F58" s="122" t="s">
        <v>39</v>
      </c>
      <c r="G58" s="51">
        <v>12</v>
      </c>
      <c r="H58" s="51">
        <v>5</v>
      </c>
      <c r="O58" s="67">
        <f>SUM(Таблица2292[[#This Row],[I Этап]:[VIII Этап]])</f>
        <v>17</v>
      </c>
      <c r="P58" s="51"/>
    </row>
    <row r="59" spans="1:17" x14ac:dyDescent="0.25">
      <c r="A59" s="125">
        <v>11</v>
      </c>
      <c r="B59" s="125" t="s">
        <v>683</v>
      </c>
      <c r="C59" s="122" t="s">
        <v>266</v>
      </c>
      <c r="D59" s="122" t="s">
        <v>17</v>
      </c>
      <c r="E59" s="122" t="s">
        <v>58</v>
      </c>
      <c r="F59" s="122" t="s">
        <v>128</v>
      </c>
      <c r="G59" s="125"/>
      <c r="H59" s="51">
        <v>3</v>
      </c>
      <c r="I59" s="51">
        <v>2</v>
      </c>
      <c r="J59" s="51">
        <v>1</v>
      </c>
      <c r="K59" s="51">
        <v>5</v>
      </c>
      <c r="L59" s="51">
        <v>1</v>
      </c>
      <c r="O59" s="67">
        <f>SUM(Таблица2292[[#This Row],[I Этап]:[VIII Этап]])</f>
        <v>12</v>
      </c>
      <c r="P59" s="51"/>
      <c r="Q59" s="31"/>
    </row>
    <row r="60" spans="1:17" x14ac:dyDescent="0.25">
      <c r="A60" s="125">
        <v>12</v>
      </c>
      <c r="B60" s="125" t="s">
        <v>680</v>
      </c>
      <c r="C60" s="122" t="s">
        <v>71</v>
      </c>
      <c r="D60" s="122" t="s">
        <v>17</v>
      </c>
      <c r="E60" s="122" t="s">
        <v>72</v>
      </c>
      <c r="F60" s="122" t="s">
        <v>7</v>
      </c>
      <c r="G60" s="125"/>
      <c r="H60" s="51">
        <v>1</v>
      </c>
      <c r="J60" s="51">
        <v>2</v>
      </c>
      <c r="K60" s="51">
        <v>1</v>
      </c>
      <c r="L60" s="51">
        <v>2</v>
      </c>
      <c r="O60" s="67">
        <f>SUM(Таблица2292[[#This Row],[I Этап]:[VIII Этап]])</f>
        <v>6</v>
      </c>
      <c r="P60" s="51"/>
      <c r="Q60" s="31"/>
    </row>
    <row r="61" spans="1:17" x14ac:dyDescent="0.25">
      <c r="A61" s="125">
        <v>13</v>
      </c>
      <c r="B61" s="51" t="s">
        <v>692</v>
      </c>
      <c r="C61" s="52" t="s">
        <v>65</v>
      </c>
      <c r="D61" s="52" t="s">
        <v>17</v>
      </c>
      <c r="E61" s="52" t="s">
        <v>66</v>
      </c>
      <c r="F61" s="52" t="s">
        <v>39</v>
      </c>
      <c r="G61" s="125"/>
      <c r="H61" s="125"/>
      <c r="I61" s="51">
        <v>4</v>
      </c>
      <c r="O61" s="67">
        <f>SUM(Таблица2292[[#This Row],[I Этап]:[VIII Этап]])</f>
        <v>4</v>
      </c>
      <c r="P61" s="51"/>
    </row>
    <row r="62" spans="1:17" collapsed="1" x14ac:dyDescent="0.25">
      <c r="A62" s="125">
        <v>14</v>
      </c>
      <c r="B62" s="51" t="s">
        <v>707</v>
      </c>
      <c r="C62" s="52" t="s">
        <v>125</v>
      </c>
      <c r="D62" s="52" t="s">
        <v>17</v>
      </c>
      <c r="E62" s="52" t="s">
        <v>126</v>
      </c>
      <c r="F62" s="52" t="s">
        <v>15</v>
      </c>
      <c r="G62" s="125"/>
      <c r="H62" s="125"/>
      <c r="I62" s="51">
        <v>1</v>
      </c>
      <c r="M62" s="51">
        <v>3</v>
      </c>
      <c r="O62" s="137">
        <f>SUM(Таблица2292[[#This Row],[I Этап]:[VIII Этап]])</f>
        <v>4</v>
      </c>
      <c r="P62" s="51"/>
    </row>
    <row r="63" spans="1:17" x14ac:dyDescent="0.25">
      <c r="A63" s="125">
        <v>15</v>
      </c>
      <c r="B63" s="51" t="s">
        <v>1677</v>
      </c>
      <c r="C63" s="52" t="s">
        <v>1498</v>
      </c>
      <c r="D63" s="52" t="s">
        <v>1499</v>
      </c>
      <c r="E63" s="52" t="s">
        <v>1500</v>
      </c>
      <c r="F63" s="52" t="s">
        <v>409</v>
      </c>
      <c r="G63" s="125"/>
      <c r="H63" s="125"/>
      <c r="I63" s="125"/>
      <c r="N63" s="51">
        <v>3</v>
      </c>
      <c r="O63" s="137">
        <f>SUM(Таблица2292[[#This Row],[I Этап]:[VIII Этап]])</f>
        <v>3</v>
      </c>
      <c r="P63" s="137"/>
    </row>
    <row r="64" spans="1:17" x14ac:dyDescent="0.25">
      <c r="A64" s="125">
        <v>16</v>
      </c>
      <c r="B64" s="125" t="s">
        <v>687</v>
      </c>
      <c r="C64" s="122" t="s">
        <v>191</v>
      </c>
      <c r="D64" s="122" t="s">
        <v>17</v>
      </c>
      <c r="E64" s="122" t="s">
        <v>24</v>
      </c>
      <c r="F64" s="122" t="s">
        <v>21</v>
      </c>
      <c r="G64" s="51">
        <v>1</v>
      </c>
      <c r="H64" s="51">
        <v>2</v>
      </c>
      <c r="O64" s="137">
        <f>SUM(Таблица2292[[#This Row],[I Этап]:[VIII Этап]])</f>
        <v>3</v>
      </c>
      <c r="P64" s="51"/>
    </row>
    <row r="65" spans="1:17" x14ac:dyDescent="0.25">
      <c r="A65" s="125">
        <v>17</v>
      </c>
      <c r="B65" s="51" t="s">
        <v>727</v>
      </c>
      <c r="C65" s="52" t="s">
        <v>322</v>
      </c>
      <c r="D65" s="52" t="s">
        <v>17</v>
      </c>
      <c r="E65" s="52" t="s">
        <v>58</v>
      </c>
      <c r="F65" s="52" t="s">
        <v>323</v>
      </c>
      <c r="G65" s="125"/>
      <c r="H65" s="125"/>
      <c r="M65" s="51">
        <v>2</v>
      </c>
      <c r="N65" s="51">
        <v>1</v>
      </c>
      <c r="O65" s="137">
        <f>SUM(Таблица2292[[#This Row],[I Этап]:[VIII Этап]])</f>
        <v>3</v>
      </c>
      <c r="P65" s="51"/>
    </row>
    <row r="66" spans="1:17" x14ac:dyDescent="0.25">
      <c r="A66" s="125">
        <v>18</v>
      </c>
      <c r="B66" s="51" t="s">
        <v>1686</v>
      </c>
      <c r="C66" s="52" t="s">
        <v>1507</v>
      </c>
      <c r="D66" s="52" t="s">
        <v>17</v>
      </c>
      <c r="E66" s="52" t="s">
        <v>34</v>
      </c>
      <c r="F66" s="52" t="s">
        <v>1508</v>
      </c>
      <c r="G66" s="125"/>
      <c r="H66" s="125"/>
      <c r="I66" s="125"/>
      <c r="N66" s="51">
        <v>2</v>
      </c>
      <c r="O66" s="137">
        <f>SUM(Таблица2292[[#This Row],[I Этап]:[VIII Этап]])</f>
        <v>2</v>
      </c>
      <c r="P66" s="137"/>
    </row>
    <row r="67" spans="1:17" x14ac:dyDescent="0.25">
      <c r="A67" s="125">
        <v>19</v>
      </c>
      <c r="B67" s="51" t="s">
        <v>2495</v>
      </c>
      <c r="C67" s="52" t="s">
        <v>2306</v>
      </c>
      <c r="D67" s="52" t="s">
        <v>388</v>
      </c>
      <c r="E67" s="52" t="s">
        <v>389</v>
      </c>
      <c r="F67" s="52" t="s">
        <v>15</v>
      </c>
      <c r="G67" s="125"/>
      <c r="H67" s="125"/>
      <c r="M67" s="51">
        <v>1</v>
      </c>
      <c r="O67" s="137">
        <f>SUM(Таблица2292[[#This Row],[I Этап]:[VIII Этап]])</f>
        <v>1</v>
      </c>
      <c r="P67" s="51"/>
    </row>
    <row r="68" spans="1:17" x14ac:dyDescent="0.25">
      <c r="A68" s="207" t="s">
        <v>358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7" x14ac:dyDescent="0.25">
      <c r="A69" s="128" t="s">
        <v>340</v>
      </c>
      <c r="B69" s="128" t="s">
        <v>341</v>
      </c>
      <c r="C69" s="129" t="s">
        <v>0</v>
      </c>
      <c r="D69" s="129" t="s">
        <v>1</v>
      </c>
      <c r="E69" s="129" t="s">
        <v>342</v>
      </c>
      <c r="F69" s="129" t="s">
        <v>3</v>
      </c>
      <c r="G69" s="128" t="s">
        <v>1060</v>
      </c>
      <c r="H69" s="128" t="s">
        <v>1061</v>
      </c>
      <c r="I69" s="128" t="s">
        <v>1062</v>
      </c>
      <c r="J69" s="128" t="s">
        <v>1063</v>
      </c>
      <c r="K69" s="128" t="s">
        <v>1064</v>
      </c>
      <c r="L69" s="128" t="s">
        <v>1065</v>
      </c>
      <c r="M69" s="128" t="s">
        <v>1066</v>
      </c>
      <c r="N69" s="128" t="s">
        <v>1067</v>
      </c>
      <c r="O69" s="128" t="s">
        <v>347</v>
      </c>
      <c r="P69" s="128" t="s">
        <v>1068</v>
      </c>
    </row>
    <row r="70" spans="1:17" x14ac:dyDescent="0.25">
      <c r="A70" s="126">
        <v>1</v>
      </c>
      <c r="B70" s="126" t="s">
        <v>764</v>
      </c>
      <c r="C70" s="127" t="s">
        <v>19</v>
      </c>
      <c r="D70" s="127" t="s">
        <v>20</v>
      </c>
      <c r="E70" s="127" t="s">
        <v>141</v>
      </c>
      <c r="F70" s="127" t="s">
        <v>21</v>
      </c>
      <c r="G70" s="51">
        <v>15</v>
      </c>
      <c r="H70" s="51">
        <v>15</v>
      </c>
      <c r="I70" s="126"/>
      <c r="J70" s="51">
        <v>8</v>
      </c>
      <c r="K70" s="51">
        <v>12</v>
      </c>
      <c r="L70" s="51">
        <v>10</v>
      </c>
      <c r="M70" s="51">
        <v>12</v>
      </c>
      <c r="N70" s="51">
        <v>15</v>
      </c>
      <c r="O70" s="164">
        <f>SUM(Таблица1993[[#This Row],[I Этап]:[VIII Этап]])</f>
        <v>87</v>
      </c>
      <c r="P70" s="126"/>
    </row>
    <row r="71" spans="1:17" x14ac:dyDescent="0.25">
      <c r="A71" s="126">
        <v>2</v>
      </c>
      <c r="B71" s="126" t="s">
        <v>1357</v>
      </c>
      <c r="C71" s="127" t="s">
        <v>1096</v>
      </c>
      <c r="D71" s="127" t="s">
        <v>17</v>
      </c>
      <c r="E71" s="127" t="s">
        <v>92</v>
      </c>
      <c r="F71" s="127" t="s">
        <v>39</v>
      </c>
      <c r="G71" s="126"/>
      <c r="H71" s="126"/>
      <c r="I71" s="51">
        <v>12</v>
      </c>
      <c r="J71" s="51">
        <v>15</v>
      </c>
      <c r="K71" s="51">
        <v>10</v>
      </c>
      <c r="L71" s="51">
        <v>15</v>
      </c>
      <c r="M71" s="51">
        <v>10</v>
      </c>
      <c r="N71" s="51">
        <v>12</v>
      </c>
      <c r="O71" s="165">
        <f>SUM(Таблица1993[[#This Row],[I Этап]:[VIII Этап]])</f>
        <v>74</v>
      </c>
      <c r="P71" s="126"/>
    </row>
    <row r="72" spans="1:17" x14ac:dyDescent="0.25">
      <c r="A72" s="126">
        <v>3</v>
      </c>
      <c r="B72" s="126" t="s">
        <v>775</v>
      </c>
      <c r="C72" s="127" t="s">
        <v>119</v>
      </c>
      <c r="D72" s="127" t="s">
        <v>17</v>
      </c>
      <c r="E72" s="127" t="s">
        <v>140</v>
      </c>
      <c r="F72" s="127" t="s">
        <v>105</v>
      </c>
      <c r="G72" s="51">
        <v>12</v>
      </c>
      <c r="H72" s="51">
        <v>10</v>
      </c>
      <c r="I72" s="51">
        <v>15</v>
      </c>
      <c r="J72" s="51">
        <v>10</v>
      </c>
      <c r="K72" s="51">
        <v>6</v>
      </c>
      <c r="L72" s="51">
        <v>8</v>
      </c>
      <c r="M72" s="51">
        <v>6</v>
      </c>
      <c r="N72" s="126"/>
      <c r="O72" s="164">
        <f>SUM(Таблица1993[[#This Row],[I Этап]:[VIII Этап]])</f>
        <v>67</v>
      </c>
      <c r="P72" s="126"/>
    </row>
    <row r="73" spans="1:17" x14ac:dyDescent="0.25">
      <c r="A73" s="126">
        <v>4</v>
      </c>
      <c r="B73" s="126" t="s">
        <v>785</v>
      </c>
      <c r="C73" s="127" t="s">
        <v>279</v>
      </c>
      <c r="D73" s="127" t="s">
        <v>17</v>
      </c>
      <c r="E73" s="127" t="s">
        <v>66</v>
      </c>
      <c r="F73" s="127" t="s">
        <v>1863</v>
      </c>
      <c r="G73" s="51">
        <v>3</v>
      </c>
      <c r="H73" s="51">
        <v>6</v>
      </c>
      <c r="I73" s="51">
        <v>10</v>
      </c>
      <c r="J73" s="51">
        <v>12</v>
      </c>
      <c r="K73" s="51">
        <v>8</v>
      </c>
      <c r="L73" s="51">
        <v>5</v>
      </c>
      <c r="M73" s="51">
        <v>8</v>
      </c>
      <c r="N73" s="51">
        <v>8</v>
      </c>
      <c r="O73" s="164">
        <f>SUM(Таблица1993[[#This Row],[I Этап]:[VIII Этап]])</f>
        <v>60</v>
      </c>
      <c r="P73" s="126"/>
    </row>
    <row r="74" spans="1:17" x14ac:dyDescent="0.25">
      <c r="A74" s="126">
        <v>5</v>
      </c>
      <c r="B74" s="126" t="s">
        <v>1729</v>
      </c>
      <c r="C74" s="127" t="s">
        <v>1513</v>
      </c>
      <c r="D74" s="127" t="s">
        <v>17</v>
      </c>
      <c r="E74" s="127" t="s">
        <v>35</v>
      </c>
      <c r="F74" s="122" t="s">
        <v>29</v>
      </c>
      <c r="G74" s="126"/>
      <c r="H74" s="126"/>
      <c r="I74" s="126"/>
      <c r="J74" s="51">
        <v>2</v>
      </c>
      <c r="K74" s="51">
        <v>15</v>
      </c>
      <c r="L74" s="51">
        <v>12</v>
      </c>
      <c r="M74" s="51">
        <v>15</v>
      </c>
      <c r="N74" s="51">
        <v>10</v>
      </c>
      <c r="O74" s="165">
        <f>SUM(Таблица1993[[#This Row],[I Этап]:[VIII Этап]])</f>
        <v>54</v>
      </c>
      <c r="P74" s="126"/>
    </row>
    <row r="75" spans="1:17" x14ac:dyDescent="0.25">
      <c r="A75" s="126">
        <v>6</v>
      </c>
      <c r="B75" s="126" t="s">
        <v>779</v>
      </c>
      <c r="C75" s="127" t="s">
        <v>93</v>
      </c>
      <c r="D75" s="127" t="s">
        <v>17</v>
      </c>
      <c r="E75" s="127" t="s">
        <v>94</v>
      </c>
      <c r="F75" s="127" t="s">
        <v>39</v>
      </c>
      <c r="G75" s="51">
        <v>10</v>
      </c>
      <c r="H75" s="51">
        <v>8</v>
      </c>
      <c r="I75" s="51">
        <v>8</v>
      </c>
      <c r="J75" s="51">
        <v>5</v>
      </c>
      <c r="K75" s="51">
        <v>5</v>
      </c>
      <c r="L75" s="51">
        <v>6</v>
      </c>
      <c r="M75" s="51">
        <v>4</v>
      </c>
      <c r="N75" s="51">
        <v>6</v>
      </c>
      <c r="O75" s="164">
        <f>SUM(Таблица1993[[#This Row],[I Этап]:[VIII Этап]])</f>
        <v>52</v>
      </c>
      <c r="P75" s="126"/>
      <c r="Q75" s="31"/>
    </row>
    <row r="76" spans="1:17" collapsed="1" x14ac:dyDescent="0.25">
      <c r="A76" s="126">
        <v>7</v>
      </c>
      <c r="B76" s="126" t="s">
        <v>790</v>
      </c>
      <c r="C76" s="127" t="s">
        <v>162</v>
      </c>
      <c r="D76" s="127" t="s">
        <v>20</v>
      </c>
      <c r="E76" s="127" t="s">
        <v>163</v>
      </c>
      <c r="F76" s="127" t="s">
        <v>128</v>
      </c>
      <c r="G76" s="126"/>
      <c r="H76" s="51">
        <v>5</v>
      </c>
      <c r="I76" s="51">
        <v>6</v>
      </c>
      <c r="J76" s="51">
        <v>6</v>
      </c>
      <c r="K76" s="51">
        <v>3</v>
      </c>
      <c r="L76" s="51">
        <v>4</v>
      </c>
      <c r="M76" s="51">
        <v>5</v>
      </c>
      <c r="N76" s="51">
        <v>5</v>
      </c>
      <c r="O76" s="165">
        <f>SUM(Таблица1993[[#This Row],[I Этап]:[VIII Этап]])</f>
        <v>34</v>
      </c>
      <c r="P76" s="126"/>
      <c r="Q76" s="48"/>
    </row>
    <row r="77" spans="1:17" x14ac:dyDescent="0.25">
      <c r="A77" s="126">
        <v>8</v>
      </c>
      <c r="B77" s="126" t="s">
        <v>770</v>
      </c>
      <c r="C77" s="127" t="s">
        <v>238</v>
      </c>
      <c r="D77" s="127" t="s">
        <v>17</v>
      </c>
      <c r="E77" s="127" t="s">
        <v>35</v>
      </c>
      <c r="F77" s="127" t="s">
        <v>63</v>
      </c>
      <c r="G77" s="51">
        <v>8</v>
      </c>
      <c r="H77" s="51">
        <v>12</v>
      </c>
      <c r="I77" s="126"/>
      <c r="J77" s="51">
        <v>4</v>
      </c>
      <c r="K77" s="126"/>
      <c r="L77" s="126"/>
      <c r="M77" s="126"/>
      <c r="N77" s="126"/>
      <c r="O77" s="164">
        <f>SUM(Таблица1993[[#This Row],[I Этап]:[VIII Этап]])</f>
        <v>24</v>
      </c>
      <c r="P77" s="126"/>
    </row>
    <row r="78" spans="1:17" x14ac:dyDescent="0.25">
      <c r="A78" s="192">
        <v>9</v>
      </c>
      <c r="B78" s="192" t="s">
        <v>805</v>
      </c>
      <c r="C78" s="193" t="s">
        <v>259</v>
      </c>
      <c r="D78" s="193" t="s">
        <v>17</v>
      </c>
      <c r="E78" s="193" t="s">
        <v>260</v>
      </c>
      <c r="F78" s="193" t="s">
        <v>128</v>
      </c>
      <c r="G78" s="51">
        <v>5</v>
      </c>
      <c r="H78" s="51">
        <v>2</v>
      </c>
      <c r="I78" s="51">
        <v>1</v>
      </c>
      <c r="J78" s="126"/>
      <c r="K78" s="126"/>
      <c r="L78" s="51">
        <v>2</v>
      </c>
      <c r="M78" s="51">
        <v>2</v>
      </c>
      <c r="N78" s="51">
        <v>2</v>
      </c>
      <c r="O78" s="164">
        <f>SUM(Таблица1993[[#This Row],[I Этап]:[VIII Этап]])</f>
        <v>14</v>
      </c>
      <c r="P78" s="126"/>
    </row>
    <row r="79" spans="1:17" x14ac:dyDescent="0.25">
      <c r="A79" s="186">
        <v>10</v>
      </c>
      <c r="B79" s="186" t="s">
        <v>795</v>
      </c>
      <c r="C79" s="187" t="s">
        <v>109</v>
      </c>
      <c r="D79" s="187" t="s">
        <v>17</v>
      </c>
      <c r="E79" s="187" t="s">
        <v>110</v>
      </c>
      <c r="F79" s="187" t="s">
        <v>15</v>
      </c>
      <c r="G79" s="51">
        <v>2</v>
      </c>
      <c r="H79" s="51">
        <v>4</v>
      </c>
      <c r="I79" s="51">
        <v>5</v>
      </c>
      <c r="J79" s="51">
        <v>1</v>
      </c>
      <c r="K79" s="126"/>
      <c r="L79" s="126"/>
      <c r="M79" s="126"/>
      <c r="N79" s="126"/>
      <c r="O79" s="164">
        <f>SUM(Таблица1993[[#This Row],[I Этап]:[VIII Этап]])</f>
        <v>12</v>
      </c>
      <c r="P79" s="126"/>
    </row>
    <row r="80" spans="1:17" collapsed="1" x14ac:dyDescent="0.25">
      <c r="A80" s="126">
        <v>11</v>
      </c>
      <c r="B80" s="126" t="s">
        <v>1380</v>
      </c>
      <c r="C80" s="127" t="s">
        <v>1089</v>
      </c>
      <c r="D80" s="127" t="s">
        <v>17</v>
      </c>
      <c r="E80" s="127" t="s">
        <v>141</v>
      </c>
      <c r="F80" s="127" t="s">
        <v>1090</v>
      </c>
      <c r="G80" s="126"/>
      <c r="H80" s="126"/>
      <c r="I80" s="126"/>
      <c r="J80" s="51">
        <v>3</v>
      </c>
      <c r="K80" s="51">
        <v>1</v>
      </c>
      <c r="L80" s="51">
        <v>3</v>
      </c>
      <c r="M80" s="51">
        <v>1</v>
      </c>
      <c r="N80" s="51">
        <v>4</v>
      </c>
      <c r="O80" s="165">
        <f>SUM(Таблица1993[[#This Row],[I Этап]:[VIII Этап]])</f>
        <v>12</v>
      </c>
      <c r="P80" s="126"/>
    </row>
    <row r="81" spans="1:18" x14ac:dyDescent="0.25">
      <c r="A81" s="192">
        <v>12</v>
      </c>
      <c r="B81" s="192">
        <v>148</v>
      </c>
      <c r="C81" s="193" t="s">
        <v>261</v>
      </c>
      <c r="D81" s="193" t="s">
        <v>17</v>
      </c>
      <c r="E81" s="193" t="s">
        <v>35</v>
      </c>
      <c r="F81" s="193" t="s">
        <v>128</v>
      </c>
      <c r="G81" s="51">
        <v>4</v>
      </c>
      <c r="H81" s="126"/>
      <c r="I81" s="51">
        <v>3</v>
      </c>
      <c r="J81" s="126"/>
      <c r="K81" s="126"/>
      <c r="L81" s="126"/>
      <c r="M81" s="126"/>
      <c r="N81" s="126"/>
      <c r="O81" s="164">
        <f>SUM(Таблица1993[[#This Row],[I Этап]:[VIII Этап]])</f>
        <v>7</v>
      </c>
      <c r="P81" s="126"/>
    </row>
    <row r="82" spans="1:18" x14ac:dyDescent="0.25">
      <c r="A82" s="186">
        <v>13</v>
      </c>
      <c r="B82" s="186">
        <v>113</v>
      </c>
      <c r="C82" s="187" t="s">
        <v>359</v>
      </c>
      <c r="D82" s="187" t="s">
        <v>17</v>
      </c>
      <c r="E82" s="187" t="s">
        <v>94</v>
      </c>
      <c r="F82" s="187" t="s">
        <v>15</v>
      </c>
      <c r="G82" s="51">
        <v>6</v>
      </c>
      <c r="H82" s="126"/>
      <c r="I82" s="126"/>
      <c r="J82" s="126"/>
      <c r="K82" s="126"/>
      <c r="L82" s="126"/>
      <c r="M82" s="126"/>
      <c r="N82" s="126"/>
      <c r="O82" s="164">
        <f>SUM(Таблица1993[[#This Row],[I Этап]:[VIII Этап]])</f>
        <v>6</v>
      </c>
      <c r="P82" s="126"/>
    </row>
    <row r="83" spans="1:18" x14ac:dyDescent="0.25">
      <c r="A83" s="126">
        <v>14</v>
      </c>
      <c r="B83" s="126" t="s">
        <v>811</v>
      </c>
      <c r="C83" s="127" t="s">
        <v>396</v>
      </c>
      <c r="D83" s="127" t="s">
        <v>79</v>
      </c>
      <c r="E83" s="127" t="s">
        <v>35</v>
      </c>
      <c r="F83" s="127" t="s">
        <v>39</v>
      </c>
      <c r="G83" s="126"/>
      <c r="H83" s="51">
        <v>1</v>
      </c>
      <c r="I83" s="51">
        <v>4</v>
      </c>
      <c r="J83" s="126"/>
      <c r="K83" s="126"/>
      <c r="L83" s="126"/>
      <c r="M83" s="126"/>
      <c r="N83" s="126"/>
      <c r="O83" s="164">
        <f>SUM(Таблица1993[[#This Row],[I Этап]:[VIII Этап]])</f>
        <v>5</v>
      </c>
      <c r="P83" s="126"/>
    </row>
    <row r="84" spans="1:18" x14ac:dyDescent="0.25">
      <c r="A84" s="126">
        <v>15</v>
      </c>
      <c r="B84" s="126" t="s">
        <v>2145</v>
      </c>
      <c r="C84" s="127" t="s">
        <v>108</v>
      </c>
      <c r="D84" s="127" t="s">
        <v>87</v>
      </c>
      <c r="E84" s="127" t="s">
        <v>107</v>
      </c>
      <c r="F84" s="127" t="s">
        <v>106</v>
      </c>
      <c r="G84" s="126"/>
      <c r="H84" s="126"/>
      <c r="I84" s="126"/>
      <c r="J84" s="126"/>
      <c r="K84" s="51">
        <v>4</v>
      </c>
      <c r="L84" s="126"/>
      <c r="M84" s="126"/>
      <c r="N84" s="126"/>
      <c r="O84" s="165">
        <f>SUM(Таблица1993[[#This Row],[I Этап]:[VIII Этап]])</f>
        <v>4</v>
      </c>
      <c r="P84" s="126"/>
    </row>
    <row r="85" spans="1:18" x14ac:dyDescent="0.25">
      <c r="A85" s="126">
        <v>16</v>
      </c>
      <c r="B85" s="126" t="s">
        <v>801</v>
      </c>
      <c r="C85" s="127" t="s">
        <v>193</v>
      </c>
      <c r="D85" s="127" t="s">
        <v>17</v>
      </c>
      <c r="E85" s="127" t="s">
        <v>192</v>
      </c>
      <c r="F85" s="127" t="s">
        <v>15</v>
      </c>
      <c r="G85" s="51">
        <v>1</v>
      </c>
      <c r="H85" s="51">
        <v>3</v>
      </c>
      <c r="I85" s="126"/>
      <c r="J85" s="126"/>
      <c r="K85" s="126"/>
      <c r="L85" s="126"/>
      <c r="M85" s="126"/>
      <c r="N85" s="126"/>
      <c r="O85" s="164">
        <f>SUM(Таблица1993[[#This Row],[I Этап]:[VIII Этап]])</f>
        <v>4</v>
      </c>
      <c r="P85" s="126"/>
    </row>
    <row r="86" spans="1:18" x14ac:dyDescent="0.25">
      <c r="A86" s="126">
        <v>17</v>
      </c>
      <c r="B86" s="126" t="s">
        <v>2176</v>
      </c>
      <c r="C86" s="127" t="s">
        <v>1880</v>
      </c>
      <c r="D86" s="127" t="s">
        <v>17</v>
      </c>
      <c r="E86" s="127" t="s">
        <v>1881</v>
      </c>
      <c r="F86" s="127" t="s">
        <v>132</v>
      </c>
      <c r="G86" s="126"/>
      <c r="H86" s="126"/>
      <c r="I86" s="126"/>
      <c r="J86" s="126"/>
      <c r="K86" s="126"/>
      <c r="L86" s="51">
        <v>1</v>
      </c>
      <c r="M86" s="51">
        <v>3</v>
      </c>
      <c r="N86" s="126"/>
      <c r="O86" s="165">
        <f>SUM(Таблица1993[[#This Row],[I Этап]:[VIII Этап]])</f>
        <v>4</v>
      </c>
      <c r="P86" s="126"/>
      <c r="Q86" s="48"/>
    </row>
    <row r="87" spans="1:18" x14ac:dyDescent="0.25">
      <c r="A87" s="126">
        <v>18</v>
      </c>
      <c r="B87" s="126" t="s">
        <v>1745</v>
      </c>
      <c r="C87" s="182" t="s">
        <v>1512</v>
      </c>
      <c r="D87" s="127" t="s">
        <v>17</v>
      </c>
      <c r="E87" s="127" t="s">
        <v>26</v>
      </c>
      <c r="F87" s="127" t="s">
        <v>105</v>
      </c>
      <c r="G87" s="126"/>
      <c r="H87" s="126"/>
      <c r="I87" s="126"/>
      <c r="J87" s="126"/>
      <c r="K87" s="126"/>
      <c r="L87" s="126"/>
      <c r="M87" s="126"/>
      <c r="N87" s="51">
        <v>3</v>
      </c>
      <c r="O87" s="165">
        <f>SUM(Таблица1993[[#This Row],[I Этап]:[VIII Этап]])</f>
        <v>3</v>
      </c>
      <c r="P87" s="165"/>
    </row>
    <row r="88" spans="1:18" x14ac:dyDescent="0.25">
      <c r="A88" s="126">
        <v>19</v>
      </c>
      <c r="B88" s="177" t="s">
        <v>1376</v>
      </c>
      <c r="C88" s="178" t="s">
        <v>1099</v>
      </c>
      <c r="D88" s="178" t="s">
        <v>17</v>
      </c>
      <c r="E88" s="178" t="s">
        <v>66</v>
      </c>
      <c r="F88" s="178" t="s">
        <v>218</v>
      </c>
      <c r="G88" s="126"/>
      <c r="H88" s="126"/>
      <c r="I88" s="51">
        <v>2</v>
      </c>
      <c r="J88" s="126"/>
      <c r="K88" s="126"/>
      <c r="L88" s="126"/>
      <c r="M88" s="126"/>
      <c r="N88" s="126"/>
      <c r="O88" s="165">
        <f>SUM(Таблица1993[[#This Row],[I Этап]:[VIII Этап]])</f>
        <v>2</v>
      </c>
      <c r="P88" s="126"/>
    </row>
    <row r="89" spans="1:18" x14ac:dyDescent="0.25">
      <c r="A89" s="126">
        <v>20</v>
      </c>
      <c r="B89" s="126" t="s">
        <v>1734</v>
      </c>
      <c r="C89" s="127" t="s">
        <v>91</v>
      </c>
      <c r="D89" s="127" t="s">
        <v>17</v>
      </c>
      <c r="E89" s="127" t="s">
        <v>92</v>
      </c>
      <c r="F89" s="127" t="s">
        <v>15</v>
      </c>
      <c r="G89" s="126"/>
      <c r="H89" s="126"/>
      <c r="I89" s="126"/>
      <c r="J89" s="126"/>
      <c r="K89" s="51">
        <v>2</v>
      </c>
      <c r="L89" s="126"/>
      <c r="M89" s="126"/>
      <c r="N89" s="126"/>
      <c r="O89" s="165">
        <f>SUM(Таблица1993[[#This Row],[I Этап]:[VIII Этап]])</f>
        <v>2</v>
      </c>
      <c r="P89" s="126"/>
      <c r="Q89" s="31"/>
    </row>
    <row r="90" spans="1:18" x14ac:dyDescent="0.25">
      <c r="A90" s="126">
        <v>21</v>
      </c>
      <c r="B90" s="180" t="s">
        <v>825</v>
      </c>
      <c r="C90" s="183" t="s">
        <v>281</v>
      </c>
      <c r="D90" s="181" t="s">
        <v>17</v>
      </c>
      <c r="E90" s="181" t="s">
        <v>26</v>
      </c>
      <c r="F90" s="181" t="s">
        <v>128</v>
      </c>
      <c r="G90" s="126"/>
      <c r="H90" s="126"/>
      <c r="I90" s="126"/>
      <c r="J90" s="126"/>
      <c r="K90" s="126"/>
      <c r="L90" s="126"/>
      <c r="M90" s="126"/>
      <c r="N90" s="51">
        <v>1</v>
      </c>
      <c r="O90" s="165">
        <f>SUM(Таблица1993[[#This Row],[I Этап]:[VIII Этап]])</f>
        <v>1</v>
      </c>
      <c r="P90" s="165"/>
      <c r="Q90" s="31"/>
    </row>
    <row r="91" spans="1:18" x14ac:dyDescent="0.25">
      <c r="A91" s="207" t="s">
        <v>362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48"/>
    </row>
    <row r="92" spans="1:18" x14ac:dyDescent="0.25">
      <c r="A92" s="128" t="s">
        <v>340</v>
      </c>
      <c r="B92" s="128" t="s">
        <v>341</v>
      </c>
      <c r="C92" s="129" t="s">
        <v>0</v>
      </c>
      <c r="D92" s="129" t="s">
        <v>1</v>
      </c>
      <c r="E92" s="129" t="s">
        <v>342</v>
      </c>
      <c r="F92" s="129" t="s">
        <v>3</v>
      </c>
      <c r="G92" s="128" t="s">
        <v>1060</v>
      </c>
      <c r="H92" s="128" t="s">
        <v>1061</v>
      </c>
      <c r="I92" s="128" t="s">
        <v>1062</v>
      </c>
      <c r="J92" s="128" t="s">
        <v>1063</v>
      </c>
      <c r="K92" s="128" t="s">
        <v>1064</v>
      </c>
      <c r="L92" s="128" t="s">
        <v>1065</v>
      </c>
      <c r="M92" s="128" t="s">
        <v>1066</v>
      </c>
      <c r="N92" s="128" t="s">
        <v>1067</v>
      </c>
      <c r="O92" s="128" t="s">
        <v>347</v>
      </c>
      <c r="P92" s="128" t="s">
        <v>1068</v>
      </c>
    </row>
    <row r="93" spans="1:18" x14ac:dyDescent="0.25">
      <c r="A93" s="125">
        <v>1</v>
      </c>
      <c r="B93" s="125" t="s">
        <v>853</v>
      </c>
      <c r="C93" s="122" t="s">
        <v>22</v>
      </c>
      <c r="D93" s="122" t="s">
        <v>20</v>
      </c>
      <c r="E93" s="122" t="s">
        <v>171</v>
      </c>
      <c r="F93" s="122" t="s">
        <v>11</v>
      </c>
      <c r="G93" s="51">
        <v>15</v>
      </c>
      <c r="H93" s="51">
        <v>15</v>
      </c>
      <c r="I93" s="51">
        <v>15</v>
      </c>
      <c r="J93" s="51">
        <v>15</v>
      </c>
      <c r="K93" s="51">
        <v>15</v>
      </c>
      <c r="L93" s="51">
        <v>15</v>
      </c>
      <c r="M93" s="51">
        <v>15</v>
      </c>
      <c r="N93" s="125"/>
      <c r="O93" s="67">
        <f>SUM(Таблица2394[[#This Row],[I Этап]:[VIII Этап]])</f>
        <v>105</v>
      </c>
      <c r="P93" s="125"/>
      <c r="R93" s="51"/>
    </row>
    <row r="94" spans="1:18" x14ac:dyDescent="0.25">
      <c r="A94" s="125">
        <v>2</v>
      </c>
      <c r="B94" s="125" t="s">
        <v>863</v>
      </c>
      <c r="C94" s="122" t="s">
        <v>9</v>
      </c>
      <c r="D94" s="122" t="s">
        <v>87</v>
      </c>
      <c r="E94" s="122" t="s">
        <v>10</v>
      </c>
      <c r="F94" s="122" t="s">
        <v>11</v>
      </c>
      <c r="G94" s="51">
        <v>12</v>
      </c>
      <c r="H94" s="51">
        <v>10</v>
      </c>
      <c r="I94" s="51">
        <v>12</v>
      </c>
      <c r="J94" s="51">
        <v>12</v>
      </c>
      <c r="K94" s="125"/>
      <c r="L94" s="51">
        <v>12</v>
      </c>
      <c r="M94" s="51">
        <v>12</v>
      </c>
      <c r="N94" s="51">
        <v>15</v>
      </c>
      <c r="O94" s="67">
        <f>SUM(Таблица2394[[#This Row],[I Этап]:[VIII Этап]])</f>
        <v>85</v>
      </c>
      <c r="P94" s="125"/>
      <c r="R94" s="51"/>
    </row>
    <row r="95" spans="1:18" x14ac:dyDescent="0.25">
      <c r="A95" s="125">
        <v>3</v>
      </c>
      <c r="B95" s="125" t="s">
        <v>864</v>
      </c>
      <c r="C95" s="122" t="s">
        <v>82</v>
      </c>
      <c r="D95" s="122" t="s">
        <v>17</v>
      </c>
      <c r="E95" s="122" t="s">
        <v>10</v>
      </c>
      <c r="F95" s="122" t="s">
        <v>11</v>
      </c>
      <c r="G95" s="51">
        <v>8</v>
      </c>
      <c r="H95" s="51">
        <v>8</v>
      </c>
      <c r="I95" s="51">
        <v>8</v>
      </c>
      <c r="J95" s="51">
        <v>8</v>
      </c>
      <c r="K95" s="51">
        <v>12</v>
      </c>
      <c r="L95" s="51">
        <v>10</v>
      </c>
      <c r="M95" s="51">
        <v>5</v>
      </c>
      <c r="N95" s="51">
        <v>5</v>
      </c>
      <c r="O95" s="67">
        <f>SUM(Таблица2394[[#This Row],[I Этап]:[VIII Этап]])</f>
        <v>64</v>
      </c>
      <c r="P95" s="125"/>
      <c r="R95" s="51"/>
    </row>
    <row r="96" spans="1:18" x14ac:dyDescent="0.25">
      <c r="A96" s="125">
        <v>4</v>
      </c>
      <c r="B96" s="125" t="s">
        <v>858</v>
      </c>
      <c r="C96" s="122" t="s">
        <v>265</v>
      </c>
      <c r="D96" s="122" t="s">
        <v>17</v>
      </c>
      <c r="E96" s="122" t="s">
        <v>270</v>
      </c>
      <c r="F96" s="122" t="s">
        <v>11</v>
      </c>
      <c r="G96" s="125"/>
      <c r="H96" s="51">
        <v>12</v>
      </c>
      <c r="I96" s="51">
        <v>10</v>
      </c>
      <c r="J96" s="51">
        <v>10</v>
      </c>
      <c r="K96" s="51">
        <v>10</v>
      </c>
      <c r="L96" s="125"/>
      <c r="M96" s="51">
        <v>8</v>
      </c>
      <c r="N96" s="51">
        <v>10</v>
      </c>
      <c r="O96" s="67">
        <f>SUM(Таблица2394[[#This Row],[I Этап]:[VIII Этап]])</f>
        <v>60</v>
      </c>
      <c r="P96" s="125"/>
      <c r="R96" s="51"/>
    </row>
    <row r="97" spans="1:18" x14ac:dyDescent="0.25">
      <c r="A97" s="125">
        <v>5</v>
      </c>
      <c r="B97" s="125" t="s">
        <v>869</v>
      </c>
      <c r="C97" s="122" t="s">
        <v>174</v>
      </c>
      <c r="D97" s="122" t="s">
        <v>17</v>
      </c>
      <c r="E97" s="122" t="s">
        <v>10</v>
      </c>
      <c r="F97" s="122" t="s">
        <v>11</v>
      </c>
      <c r="G97" s="51">
        <v>6</v>
      </c>
      <c r="H97" s="51">
        <v>5</v>
      </c>
      <c r="I97" s="51">
        <v>5</v>
      </c>
      <c r="J97" s="51">
        <v>6</v>
      </c>
      <c r="K97" s="51">
        <v>6</v>
      </c>
      <c r="L97" s="51">
        <v>6</v>
      </c>
      <c r="M97" s="51">
        <v>6</v>
      </c>
      <c r="N97" s="51">
        <v>4</v>
      </c>
      <c r="O97" s="67">
        <f>SUM(Таблица2394[[#This Row],[I Этап]:[VIII Этап]])</f>
        <v>44</v>
      </c>
      <c r="P97" s="125"/>
      <c r="R97" s="51"/>
    </row>
    <row r="98" spans="1:18" x14ac:dyDescent="0.25">
      <c r="A98" s="125">
        <v>6</v>
      </c>
      <c r="B98" s="125" t="s">
        <v>886</v>
      </c>
      <c r="C98" s="122" t="s">
        <v>374</v>
      </c>
      <c r="D98" s="122" t="s">
        <v>17</v>
      </c>
      <c r="E98" s="122" t="s">
        <v>375</v>
      </c>
      <c r="F98" s="122" t="s">
        <v>390</v>
      </c>
      <c r="G98" s="125"/>
      <c r="H98" s="51">
        <v>1</v>
      </c>
      <c r="I98" s="125"/>
      <c r="J98" s="51">
        <v>4</v>
      </c>
      <c r="K98" s="51">
        <v>8</v>
      </c>
      <c r="L98" s="51">
        <v>5</v>
      </c>
      <c r="M98" s="51">
        <v>10</v>
      </c>
      <c r="N98" s="51">
        <v>6</v>
      </c>
      <c r="O98" s="67">
        <f>SUM(Таблица2394[[#This Row],[I Этап]:[VIII Этап]])</f>
        <v>34</v>
      </c>
      <c r="P98" s="125"/>
      <c r="R98" s="51"/>
    </row>
    <row r="99" spans="1:18" x14ac:dyDescent="0.25">
      <c r="A99" s="125">
        <v>7</v>
      </c>
      <c r="B99" s="125" t="s">
        <v>885</v>
      </c>
      <c r="C99" s="122" t="s">
        <v>337</v>
      </c>
      <c r="D99" s="122" t="s">
        <v>17</v>
      </c>
      <c r="E99" s="122" t="s">
        <v>338</v>
      </c>
      <c r="F99" s="122" t="s">
        <v>11</v>
      </c>
      <c r="G99" s="51">
        <v>10</v>
      </c>
      <c r="H99" s="51">
        <v>2</v>
      </c>
      <c r="I99" s="51">
        <v>6</v>
      </c>
      <c r="J99" s="51">
        <v>5</v>
      </c>
      <c r="K99" s="125"/>
      <c r="L99" s="125"/>
      <c r="M99" s="125"/>
      <c r="N99" s="125"/>
      <c r="O99" s="67">
        <f>SUM(Таблица2394[[#This Row],[I Этап]:[VIII Этап]])</f>
        <v>23</v>
      </c>
      <c r="P99" s="125"/>
      <c r="R99" s="51"/>
    </row>
    <row r="100" spans="1:18" x14ac:dyDescent="0.25">
      <c r="A100" s="125">
        <v>8</v>
      </c>
      <c r="B100" s="125">
        <v>288</v>
      </c>
      <c r="C100" s="122" t="s">
        <v>4</v>
      </c>
      <c r="D100" s="122" t="s">
        <v>5</v>
      </c>
      <c r="E100" s="122" t="s">
        <v>2973</v>
      </c>
      <c r="F100" s="122" t="s">
        <v>11</v>
      </c>
      <c r="G100" s="125"/>
      <c r="H100" s="125"/>
      <c r="I100" s="125"/>
      <c r="J100" s="125"/>
      <c r="K100" s="125"/>
      <c r="L100" s="51">
        <v>8</v>
      </c>
      <c r="M100" s="125"/>
      <c r="N100" s="51">
        <v>8</v>
      </c>
      <c r="O100" s="137">
        <f>SUM(Таблица2394[[#This Row],[I Этап]:[VIII Этап]])</f>
        <v>16</v>
      </c>
      <c r="P100" s="125"/>
      <c r="R100" s="51"/>
    </row>
    <row r="101" spans="1:18" x14ac:dyDescent="0.25">
      <c r="A101" s="125">
        <v>9</v>
      </c>
      <c r="B101" s="125" t="s">
        <v>702</v>
      </c>
      <c r="C101" s="122" t="s">
        <v>407</v>
      </c>
      <c r="D101" s="122" t="s">
        <v>17</v>
      </c>
      <c r="E101" s="122" t="s">
        <v>58</v>
      </c>
      <c r="F101" s="122" t="s">
        <v>128</v>
      </c>
      <c r="G101" s="125"/>
      <c r="H101" s="51">
        <v>6</v>
      </c>
      <c r="I101" s="51">
        <v>4</v>
      </c>
      <c r="J101" s="51">
        <v>3</v>
      </c>
      <c r="K101" s="125"/>
      <c r="L101" s="125"/>
      <c r="M101" s="125"/>
      <c r="N101" s="125"/>
      <c r="O101" s="67">
        <f>SUM(Таблица2394[[#This Row],[I Этап]:[VIII Этап]])</f>
        <v>13</v>
      </c>
      <c r="P101" s="125"/>
      <c r="R101" s="51"/>
    </row>
    <row r="102" spans="1:18" x14ac:dyDescent="0.25">
      <c r="A102" s="192">
        <v>10</v>
      </c>
      <c r="B102" s="192">
        <v>67</v>
      </c>
      <c r="C102" s="193" t="s">
        <v>142</v>
      </c>
      <c r="D102" s="193" t="s">
        <v>17</v>
      </c>
      <c r="E102" s="193" t="s">
        <v>143</v>
      </c>
      <c r="F102" s="193" t="s">
        <v>144</v>
      </c>
      <c r="G102" s="51">
        <v>1</v>
      </c>
      <c r="H102" s="125"/>
      <c r="I102" s="51">
        <v>2</v>
      </c>
      <c r="J102" s="125"/>
      <c r="K102" s="51">
        <v>4</v>
      </c>
      <c r="L102" s="51">
        <v>3</v>
      </c>
      <c r="M102" s="125"/>
      <c r="N102" s="51">
        <v>3</v>
      </c>
      <c r="O102" s="67">
        <f>SUM(Таблица2394[[#This Row],[I Этап]:[VIII Этап]])</f>
        <v>13</v>
      </c>
      <c r="P102" s="125"/>
      <c r="R102" s="51"/>
    </row>
    <row r="103" spans="1:18" x14ac:dyDescent="0.25">
      <c r="A103" s="186">
        <v>11</v>
      </c>
      <c r="B103" s="186" t="s">
        <v>997</v>
      </c>
      <c r="C103" s="191" t="s">
        <v>33</v>
      </c>
      <c r="D103" s="187" t="s">
        <v>17</v>
      </c>
      <c r="E103" s="187" t="s">
        <v>269</v>
      </c>
      <c r="F103" s="187" t="s">
        <v>11</v>
      </c>
      <c r="G103" s="125"/>
      <c r="H103" s="125"/>
      <c r="I103" s="125"/>
      <c r="J103" s="125"/>
      <c r="K103" s="125"/>
      <c r="L103" s="125"/>
      <c r="M103" s="125"/>
      <c r="N103" s="51">
        <v>12</v>
      </c>
      <c r="O103" s="137">
        <f>SUM(Таблица2394[[#This Row],[I Этап]:[VIII Этап]])</f>
        <v>12</v>
      </c>
      <c r="P103" s="137"/>
    </row>
    <row r="104" spans="1:18" x14ac:dyDescent="0.25">
      <c r="A104" s="125">
        <v>12</v>
      </c>
      <c r="B104" s="125">
        <v>47</v>
      </c>
      <c r="C104" s="122" t="s">
        <v>153</v>
      </c>
      <c r="D104" s="122" t="s">
        <v>17</v>
      </c>
      <c r="E104" s="122" t="s">
        <v>154</v>
      </c>
      <c r="F104" s="122" t="s">
        <v>155</v>
      </c>
      <c r="G104" s="51">
        <v>5</v>
      </c>
      <c r="H104" s="125"/>
      <c r="I104" s="51">
        <v>3</v>
      </c>
      <c r="J104" s="125"/>
      <c r="K104" s="125"/>
      <c r="L104" s="125"/>
      <c r="M104" s="125"/>
      <c r="N104" s="125"/>
      <c r="O104" s="67">
        <f>SUM(Таблица2394[[#This Row],[I Этап]:[VIII Этап]])</f>
        <v>8</v>
      </c>
      <c r="P104" s="125"/>
    </row>
    <row r="105" spans="1:18" x14ac:dyDescent="0.25">
      <c r="A105" s="125">
        <v>13</v>
      </c>
      <c r="B105" s="125" t="s">
        <v>873</v>
      </c>
      <c r="C105" s="122" t="s">
        <v>330</v>
      </c>
      <c r="D105" s="122" t="s">
        <v>17</v>
      </c>
      <c r="E105" s="122" t="s">
        <v>224</v>
      </c>
      <c r="F105" s="122" t="s">
        <v>331</v>
      </c>
      <c r="G105" s="51">
        <v>2</v>
      </c>
      <c r="H105" s="51">
        <v>4</v>
      </c>
      <c r="I105" s="125"/>
      <c r="J105" s="51">
        <v>2</v>
      </c>
      <c r="K105" s="125"/>
      <c r="L105" s="125"/>
      <c r="M105" s="125"/>
      <c r="N105" s="125"/>
      <c r="O105" s="67">
        <f>SUM(Таблица2394[[#This Row],[I Этап]:[VIII Этап]])</f>
        <v>8</v>
      </c>
      <c r="P105" s="125"/>
    </row>
    <row r="106" spans="1:18" x14ac:dyDescent="0.25">
      <c r="A106" s="125">
        <v>14</v>
      </c>
      <c r="B106" s="125" t="s">
        <v>2203</v>
      </c>
      <c r="C106" s="122" t="s">
        <v>1885</v>
      </c>
      <c r="D106" s="122" t="s">
        <v>17</v>
      </c>
      <c r="E106" s="122" t="s">
        <v>1886</v>
      </c>
      <c r="F106" s="122" t="s">
        <v>301</v>
      </c>
      <c r="G106" s="125"/>
      <c r="H106" s="125"/>
      <c r="I106" s="125"/>
      <c r="J106" s="125"/>
      <c r="K106" s="51">
        <v>5</v>
      </c>
      <c r="L106" s="125"/>
      <c r="M106" s="125"/>
      <c r="N106" s="125"/>
      <c r="O106" s="137">
        <f>SUM(Таблица2394[[#This Row],[I Этап]:[VIII Этап]])</f>
        <v>5</v>
      </c>
      <c r="P106" s="125"/>
    </row>
    <row r="107" spans="1:18" x14ac:dyDescent="0.25">
      <c r="A107" s="125">
        <v>15</v>
      </c>
      <c r="B107" s="125">
        <v>58</v>
      </c>
      <c r="C107" s="122" t="s">
        <v>168</v>
      </c>
      <c r="D107" s="122" t="s">
        <v>17</v>
      </c>
      <c r="E107" s="122" t="s">
        <v>169</v>
      </c>
      <c r="F107" s="122" t="s">
        <v>43</v>
      </c>
      <c r="G107" s="51">
        <v>4</v>
      </c>
      <c r="H107" s="125"/>
      <c r="I107" s="125"/>
      <c r="J107" s="125"/>
      <c r="K107" s="125"/>
      <c r="L107" s="125"/>
      <c r="M107" s="125"/>
      <c r="N107" s="125"/>
      <c r="O107" s="67">
        <f>SUM(Таблица2394[[#This Row],[I Этап]:[VIII Этап]])</f>
        <v>4</v>
      </c>
      <c r="P107" s="125"/>
    </row>
    <row r="108" spans="1:18" x14ac:dyDescent="0.25">
      <c r="A108" s="125">
        <v>16</v>
      </c>
      <c r="B108" s="125" t="s">
        <v>2583</v>
      </c>
      <c r="C108" s="122" t="s">
        <v>2297</v>
      </c>
      <c r="D108" s="122" t="s">
        <v>2293</v>
      </c>
      <c r="E108" s="122" t="s">
        <v>2292</v>
      </c>
      <c r="F108" s="122" t="s">
        <v>2294</v>
      </c>
      <c r="G108" s="125"/>
      <c r="H108" s="125"/>
      <c r="I108" s="125"/>
      <c r="J108" s="125"/>
      <c r="K108" s="125"/>
      <c r="L108" s="51">
        <v>4</v>
      </c>
      <c r="M108" s="125"/>
      <c r="N108" s="125"/>
      <c r="O108" s="137">
        <f>SUM(Таблица2394[[#This Row],[I Этап]:[VIII Этап]])</f>
        <v>4</v>
      </c>
      <c r="P108" s="125"/>
    </row>
    <row r="109" spans="1:18" x14ac:dyDescent="0.25">
      <c r="A109" s="125">
        <v>17</v>
      </c>
      <c r="B109" s="125">
        <v>78</v>
      </c>
      <c r="C109" s="122" t="s">
        <v>45</v>
      </c>
      <c r="D109" s="122" t="s">
        <v>17</v>
      </c>
      <c r="E109" s="122" t="s">
        <v>46</v>
      </c>
      <c r="F109" s="122" t="s">
        <v>64</v>
      </c>
      <c r="G109" s="51">
        <v>3</v>
      </c>
      <c r="H109" s="125"/>
      <c r="I109" s="125"/>
      <c r="J109" s="125"/>
      <c r="K109" s="125"/>
      <c r="L109" s="125"/>
      <c r="M109" s="125"/>
      <c r="N109" s="125"/>
      <c r="O109" s="67">
        <f>SUM(Таблица2394[[#This Row],[I Этап]:[VIII Этап]])</f>
        <v>3</v>
      </c>
      <c r="P109" s="125"/>
    </row>
    <row r="110" spans="1:18" x14ac:dyDescent="0.25">
      <c r="A110" s="125">
        <v>18</v>
      </c>
      <c r="B110" s="125" t="s">
        <v>879</v>
      </c>
      <c r="C110" s="122" t="s">
        <v>254</v>
      </c>
      <c r="D110" s="122" t="s">
        <v>17</v>
      </c>
      <c r="E110" s="122" t="s">
        <v>255</v>
      </c>
      <c r="F110" s="122" t="s">
        <v>7</v>
      </c>
      <c r="G110" s="125"/>
      <c r="H110" s="51">
        <v>3</v>
      </c>
      <c r="I110" s="125"/>
      <c r="J110" s="125"/>
      <c r="K110" s="125"/>
      <c r="L110" s="125"/>
      <c r="M110" s="125"/>
      <c r="N110" s="125"/>
      <c r="O110" s="67">
        <f>SUM(Таблица2394[[#This Row],[I Этап]:[VIII Этап]])</f>
        <v>3</v>
      </c>
      <c r="P110" s="125"/>
    </row>
    <row r="111" spans="1:18" x14ac:dyDescent="0.25">
      <c r="A111" s="125">
        <v>19</v>
      </c>
      <c r="B111" s="184" t="s">
        <v>891</v>
      </c>
      <c r="C111" s="185" t="s">
        <v>381</v>
      </c>
      <c r="D111" s="185" t="s">
        <v>17</v>
      </c>
      <c r="E111" s="185" t="s">
        <v>382</v>
      </c>
      <c r="F111" s="185" t="s">
        <v>383</v>
      </c>
      <c r="G111" s="133"/>
      <c r="H111" s="133"/>
      <c r="I111" s="51">
        <v>1</v>
      </c>
      <c r="J111" s="133"/>
      <c r="K111" s="133"/>
      <c r="L111" s="133"/>
      <c r="M111" s="133"/>
      <c r="N111" s="133"/>
      <c r="O111" s="136">
        <f>SUM(Таблица2394[[#This Row],[I Этап]:[VIII Этап]])</f>
        <v>1</v>
      </c>
      <c r="P111" s="133"/>
    </row>
    <row r="112" spans="1:18" x14ac:dyDescent="0.25">
      <c r="A112" s="125">
        <v>20</v>
      </c>
      <c r="B112" s="125" t="s">
        <v>1774</v>
      </c>
      <c r="C112" s="122" t="s">
        <v>1517</v>
      </c>
      <c r="D112" s="122" t="s">
        <v>17</v>
      </c>
      <c r="E112" s="122" t="s">
        <v>382</v>
      </c>
      <c r="F112" s="122" t="s">
        <v>1518</v>
      </c>
      <c r="G112" s="125"/>
      <c r="H112" s="125"/>
      <c r="I112" s="125"/>
      <c r="J112" s="51">
        <v>1</v>
      </c>
      <c r="K112" s="125"/>
      <c r="L112" s="125"/>
      <c r="M112" s="125"/>
      <c r="N112" s="125"/>
      <c r="O112" s="137">
        <f>SUM(Таблица2394[[#This Row],[I Этап]:[VIII Этап]])</f>
        <v>1</v>
      </c>
      <c r="P112" s="125"/>
    </row>
    <row r="113" spans="1:18" x14ac:dyDescent="0.25">
      <c r="A113" s="207" t="s">
        <v>363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</row>
    <row r="114" spans="1:18" x14ac:dyDescent="0.25">
      <c r="A114" s="128" t="s">
        <v>340</v>
      </c>
      <c r="B114" s="128" t="s">
        <v>341</v>
      </c>
      <c r="C114" s="129" t="s">
        <v>0</v>
      </c>
      <c r="D114" s="129" t="s">
        <v>1</v>
      </c>
      <c r="E114" s="129" t="s">
        <v>342</v>
      </c>
      <c r="F114" s="129" t="s">
        <v>3</v>
      </c>
      <c r="G114" s="128" t="s">
        <v>1060</v>
      </c>
      <c r="H114" s="128" t="s">
        <v>1061</v>
      </c>
      <c r="I114" s="128" t="s">
        <v>1062</v>
      </c>
      <c r="J114" s="128" t="s">
        <v>1063</v>
      </c>
      <c r="K114" s="128" t="s">
        <v>1064</v>
      </c>
      <c r="L114" s="128" t="s">
        <v>1065</v>
      </c>
      <c r="M114" s="128" t="s">
        <v>1066</v>
      </c>
      <c r="N114" s="128" t="s">
        <v>1067</v>
      </c>
      <c r="O114" s="128" t="s">
        <v>347</v>
      </c>
      <c r="P114" s="128" t="s">
        <v>1068</v>
      </c>
    </row>
    <row r="115" spans="1:18" x14ac:dyDescent="0.25">
      <c r="A115" s="125">
        <v>1</v>
      </c>
      <c r="B115" s="125" t="s">
        <v>907</v>
      </c>
      <c r="C115" s="122" t="s">
        <v>311</v>
      </c>
      <c r="D115" s="122" t="s">
        <v>17</v>
      </c>
      <c r="E115" s="122" t="s">
        <v>312</v>
      </c>
      <c r="F115" s="122" t="s">
        <v>11</v>
      </c>
      <c r="G115" s="51">
        <v>12</v>
      </c>
      <c r="H115" s="51">
        <v>15</v>
      </c>
      <c r="I115" s="51">
        <v>15</v>
      </c>
      <c r="J115" s="51">
        <v>15</v>
      </c>
      <c r="K115" s="51">
        <v>15</v>
      </c>
      <c r="L115" s="125">
        <v>15</v>
      </c>
      <c r="M115" s="125">
        <v>15</v>
      </c>
      <c r="N115" s="125"/>
      <c r="O115" s="67">
        <f>SUM(Таблица2495[[#This Row],[I Этап]:[VIII Этап]])</f>
        <v>102</v>
      </c>
      <c r="P115" s="125"/>
      <c r="R115" s="51"/>
    </row>
    <row r="116" spans="1:18" x14ac:dyDescent="0.25">
      <c r="A116" s="125">
        <v>2</v>
      </c>
      <c r="B116" s="125" t="s">
        <v>915</v>
      </c>
      <c r="C116" s="122" t="s">
        <v>215</v>
      </c>
      <c r="D116" s="122" t="s">
        <v>17</v>
      </c>
      <c r="E116" s="122" t="s">
        <v>216</v>
      </c>
      <c r="F116" s="122" t="s">
        <v>155</v>
      </c>
      <c r="G116" s="51">
        <v>15</v>
      </c>
      <c r="H116" s="51">
        <v>10</v>
      </c>
      <c r="I116" s="51">
        <v>10</v>
      </c>
      <c r="J116" s="51">
        <v>12</v>
      </c>
      <c r="K116" s="51">
        <v>12</v>
      </c>
      <c r="L116" s="125">
        <v>12</v>
      </c>
      <c r="M116" s="125">
        <v>12</v>
      </c>
      <c r="N116" s="125">
        <v>15</v>
      </c>
      <c r="O116" s="67">
        <f>SUM(Таблица2495[[#This Row],[I Этап]:[VIII Этап]])</f>
        <v>98</v>
      </c>
      <c r="P116" s="125"/>
      <c r="R116" s="51"/>
    </row>
    <row r="117" spans="1:18" x14ac:dyDescent="0.25">
      <c r="A117" s="125">
        <v>3</v>
      </c>
      <c r="B117" s="125" t="s">
        <v>910</v>
      </c>
      <c r="C117" s="122" t="s">
        <v>277</v>
      </c>
      <c r="D117" s="122" t="s">
        <v>17</v>
      </c>
      <c r="E117" s="122" t="s">
        <v>278</v>
      </c>
      <c r="F117" s="122" t="s">
        <v>11</v>
      </c>
      <c r="G117" s="51">
        <v>10</v>
      </c>
      <c r="H117" s="51">
        <v>12</v>
      </c>
      <c r="I117" s="51">
        <v>12</v>
      </c>
      <c r="J117" s="125"/>
      <c r="K117" s="51">
        <v>10</v>
      </c>
      <c r="L117" s="125"/>
      <c r="M117" s="125"/>
      <c r="N117" s="125"/>
      <c r="O117" s="67">
        <f>SUM(Таблица2495[[#This Row],[I Этап]:[VIII Этап]])</f>
        <v>44</v>
      </c>
      <c r="P117" s="125"/>
      <c r="R117" s="51"/>
    </row>
    <row r="118" spans="1:18" x14ac:dyDescent="0.25">
      <c r="A118" s="125">
        <v>4</v>
      </c>
      <c r="B118" s="125" t="s">
        <v>924</v>
      </c>
      <c r="C118" s="122" t="s">
        <v>160</v>
      </c>
      <c r="D118" s="122" t="s">
        <v>87</v>
      </c>
      <c r="E118" s="122" t="s">
        <v>161</v>
      </c>
      <c r="F118" s="122" t="s">
        <v>155</v>
      </c>
      <c r="G118" s="51">
        <v>8</v>
      </c>
      <c r="H118" s="51">
        <v>6</v>
      </c>
      <c r="I118" s="51">
        <v>6</v>
      </c>
      <c r="J118" s="51">
        <v>8</v>
      </c>
      <c r="K118" s="125"/>
      <c r="L118" s="125">
        <v>10</v>
      </c>
      <c r="M118" s="125"/>
      <c r="N118" s="125"/>
      <c r="O118" s="67">
        <f>SUM(Таблица2495[[#This Row],[I Этап]:[VIII Этап]])</f>
        <v>38</v>
      </c>
      <c r="P118" s="125"/>
      <c r="R118" s="51"/>
    </row>
    <row r="119" spans="1:18" x14ac:dyDescent="0.25">
      <c r="A119" s="125">
        <v>5</v>
      </c>
      <c r="B119" s="125" t="s">
        <v>927</v>
      </c>
      <c r="C119" s="122" t="s">
        <v>41</v>
      </c>
      <c r="D119" s="122" t="s">
        <v>87</v>
      </c>
      <c r="E119" s="122" t="s">
        <v>42</v>
      </c>
      <c r="F119" s="122" t="s">
        <v>43</v>
      </c>
      <c r="G119" s="51">
        <v>6</v>
      </c>
      <c r="H119" s="51">
        <v>5</v>
      </c>
      <c r="I119" s="51">
        <v>8</v>
      </c>
      <c r="J119" s="125"/>
      <c r="K119" s="125"/>
      <c r="L119" s="125"/>
      <c r="M119" s="125"/>
      <c r="N119" s="125"/>
      <c r="O119" s="67">
        <f>SUM(Таблица2495[[#This Row],[I Этап]:[VIII Этап]])</f>
        <v>19</v>
      </c>
      <c r="P119" s="125"/>
      <c r="R119" s="51"/>
    </row>
    <row r="120" spans="1:18" x14ac:dyDescent="0.25">
      <c r="A120" s="125">
        <v>6</v>
      </c>
      <c r="B120" s="125" t="s">
        <v>919</v>
      </c>
      <c r="C120" s="122" t="s">
        <v>76</v>
      </c>
      <c r="D120" s="122" t="s">
        <v>17</v>
      </c>
      <c r="E120" s="122" t="s">
        <v>77</v>
      </c>
      <c r="F120" s="122" t="s">
        <v>275</v>
      </c>
      <c r="G120" s="125"/>
      <c r="H120" s="51">
        <v>8</v>
      </c>
      <c r="I120" s="125"/>
      <c r="J120" s="125"/>
      <c r="K120" s="51">
        <v>8</v>
      </c>
      <c r="L120" s="125"/>
      <c r="M120" s="125"/>
      <c r="N120" s="125"/>
      <c r="O120" s="67">
        <f>SUM(Таблица2495[[#This Row],[I Этап]:[VIII Этап]])</f>
        <v>16</v>
      </c>
      <c r="P120" s="125"/>
      <c r="R120" s="51"/>
    </row>
    <row r="121" spans="1:18" x14ac:dyDescent="0.25">
      <c r="A121" s="125">
        <v>7</v>
      </c>
      <c r="B121" s="125" t="s">
        <v>1789</v>
      </c>
      <c r="C121" s="122" t="s">
        <v>1504</v>
      </c>
      <c r="D121" s="122" t="s">
        <v>17</v>
      </c>
      <c r="E121" s="122" t="s">
        <v>399</v>
      </c>
      <c r="F121" s="122" t="s">
        <v>11</v>
      </c>
      <c r="G121" s="125"/>
      <c r="H121" s="125"/>
      <c r="I121" s="125"/>
      <c r="J121" s="51">
        <v>10</v>
      </c>
      <c r="K121" s="125"/>
      <c r="L121" s="125"/>
      <c r="M121" s="125"/>
      <c r="N121" s="125"/>
      <c r="O121" s="137">
        <f>SUM(Таблица2495[[#This Row],[I Этап]:[VIII Этап]])</f>
        <v>10</v>
      </c>
      <c r="P121" s="125"/>
      <c r="R121" s="51"/>
    </row>
    <row r="122" spans="1:18" x14ac:dyDescent="0.25">
      <c r="A122" s="125">
        <v>8</v>
      </c>
      <c r="B122" s="125">
        <v>666</v>
      </c>
      <c r="C122" s="122" t="s">
        <v>184</v>
      </c>
      <c r="D122" s="122" t="s">
        <v>17</v>
      </c>
      <c r="E122" s="122" t="s">
        <v>185</v>
      </c>
      <c r="F122" s="122" t="s">
        <v>129</v>
      </c>
      <c r="G122" s="51">
        <v>5</v>
      </c>
      <c r="H122" s="125"/>
      <c r="I122" s="125"/>
      <c r="J122" s="125"/>
      <c r="K122" s="125"/>
      <c r="L122" s="125"/>
      <c r="M122" s="125"/>
      <c r="N122" s="125"/>
      <c r="O122" s="67">
        <f>SUM(Таблица2495[[#This Row],[I Этап]:[VIII Этап]])</f>
        <v>5</v>
      </c>
      <c r="P122" s="125"/>
      <c r="R122" s="51"/>
    </row>
    <row r="123" spans="1:18" x14ac:dyDescent="0.25">
      <c r="A123" s="125">
        <v>9</v>
      </c>
      <c r="B123" s="133" t="s">
        <v>1439</v>
      </c>
      <c r="C123" s="134" t="s">
        <v>1106</v>
      </c>
      <c r="D123" s="134" t="s">
        <v>17</v>
      </c>
      <c r="E123" s="134" t="s">
        <v>161</v>
      </c>
      <c r="F123" s="134" t="s">
        <v>1107</v>
      </c>
      <c r="G123" s="133"/>
      <c r="H123" s="133"/>
      <c r="I123" s="51">
        <v>5</v>
      </c>
      <c r="J123" s="133"/>
      <c r="K123" s="133"/>
      <c r="L123" s="133"/>
      <c r="M123" s="133"/>
      <c r="N123" s="133"/>
      <c r="O123" s="136">
        <f>SUM(Таблица2495[[#This Row],[I Этап]:[VIII Этап]])</f>
        <v>5</v>
      </c>
      <c r="P123" s="133"/>
      <c r="R123" s="51"/>
    </row>
    <row r="124" spans="1:18" x14ac:dyDescent="0.25">
      <c r="A124" s="125">
        <v>10</v>
      </c>
      <c r="B124" s="125" t="s">
        <v>931</v>
      </c>
      <c r="C124" s="122" t="s">
        <v>932</v>
      </c>
      <c r="D124" s="122" t="s">
        <v>17</v>
      </c>
      <c r="E124" s="122" t="s">
        <v>161</v>
      </c>
      <c r="F124" s="122" t="s">
        <v>933</v>
      </c>
      <c r="G124" s="125"/>
      <c r="H124" s="51">
        <v>4</v>
      </c>
      <c r="I124" s="125"/>
      <c r="J124" s="125"/>
      <c r="K124" s="125"/>
      <c r="L124" s="125"/>
      <c r="M124" s="125"/>
      <c r="N124" s="125"/>
      <c r="O124" s="67">
        <f>SUM(Таблица2495[[#This Row],[I Этап]:[VIII Этап]])</f>
        <v>4</v>
      </c>
      <c r="P124" s="125"/>
      <c r="R124" s="51"/>
    </row>
    <row r="125" spans="1:18" x14ac:dyDescent="0.25">
      <c r="A125" s="125">
        <v>11</v>
      </c>
      <c r="B125" s="125" t="s">
        <v>939</v>
      </c>
      <c r="C125" s="122" t="s">
        <v>398</v>
      </c>
      <c r="D125" s="122" t="s">
        <v>17</v>
      </c>
      <c r="E125" s="122" t="s">
        <v>399</v>
      </c>
      <c r="F125" s="122" t="s">
        <v>400</v>
      </c>
      <c r="G125" s="125"/>
      <c r="H125" s="51">
        <v>3</v>
      </c>
      <c r="I125" s="125"/>
      <c r="J125" s="125"/>
      <c r="K125" s="125"/>
      <c r="L125" s="125"/>
      <c r="M125" s="125"/>
      <c r="N125" s="125"/>
      <c r="O125" s="67">
        <f>SUM(Таблица2495[[#This Row],[I Этап]:[VIII Этап]])</f>
        <v>3</v>
      </c>
      <c r="P125" s="125"/>
    </row>
    <row r="126" spans="1:18" x14ac:dyDescent="0.25">
      <c r="A126" s="207" t="s">
        <v>364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</row>
    <row r="127" spans="1:18" x14ac:dyDescent="0.25">
      <c r="A127" s="128" t="s">
        <v>340</v>
      </c>
      <c r="B127" s="128" t="s">
        <v>341</v>
      </c>
      <c r="C127" s="129" t="s">
        <v>0</v>
      </c>
      <c r="D127" s="129" t="s">
        <v>1</v>
      </c>
      <c r="E127" s="129" t="s">
        <v>342</v>
      </c>
      <c r="F127" s="129" t="s">
        <v>3</v>
      </c>
      <c r="G127" s="128" t="s">
        <v>1060</v>
      </c>
      <c r="H127" s="128" t="s">
        <v>1061</v>
      </c>
      <c r="I127" s="128" t="s">
        <v>1062</v>
      </c>
      <c r="J127" s="128" t="s">
        <v>1063</v>
      </c>
      <c r="K127" s="128" t="s">
        <v>1064</v>
      </c>
      <c r="L127" s="128" t="s">
        <v>1065</v>
      </c>
      <c r="M127" s="128" t="s">
        <v>1066</v>
      </c>
      <c r="N127" s="128" t="s">
        <v>1067</v>
      </c>
      <c r="O127" s="128" t="s">
        <v>347</v>
      </c>
      <c r="P127" s="128" t="s">
        <v>1068</v>
      </c>
    </row>
    <row r="128" spans="1:18" x14ac:dyDescent="0.25">
      <c r="A128" s="125">
        <v>1</v>
      </c>
      <c r="B128" s="125" t="s">
        <v>951</v>
      </c>
      <c r="C128" s="122" t="s">
        <v>130</v>
      </c>
      <c r="D128" s="122" t="s">
        <v>17</v>
      </c>
      <c r="E128" s="122" t="s">
        <v>92</v>
      </c>
      <c r="F128" s="122" t="s">
        <v>36</v>
      </c>
      <c r="G128" s="51">
        <v>12</v>
      </c>
      <c r="H128" s="51">
        <v>12</v>
      </c>
      <c r="I128" s="51">
        <v>12</v>
      </c>
      <c r="J128" s="51">
        <v>15</v>
      </c>
      <c r="K128" s="51">
        <v>10</v>
      </c>
      <c r="L128" s="51">
        <v>15</v>
      </c>
      <c r="M128" s="51">
        <v>6</v>
      </c>
      <c r="N128" s="51">
        <v>12</v>
      </c>
      <c r="O128" s="67">
        <f>SUM(Таблица2596[[#This Row],[I Этап]:[VIII Этап]])</f>
        <v>94</v>
      </c>
      <c r="P128" s="125"/>
      <c r="Q128" s="122"/>
      <c r="R128" s="122"/>
    </row>
    <row r="129" spans="1:18" x14ac:dyDescent="0.25">
      <c r="A129" s="125">
        <v>2</v>
      </c>
      <c r="B129" s="125" t="s">
        <v>957</v>
      </c>
      <c r="C129" s="122" t="s">
        <v>33</v>
      </c>
      <c r="D129" s="122" t="s">
        <v>17</v>
      </c>
      <c r="E129" s="122" t="s">
        <v>34</v>
      </c>
      <c r="F129" s="122" t="s">
        <v>40</v>
      </c>
      <c r="G129" s="51">
        <v>10</v>
      </c>
      <c r="H129" s="51">
        <v>10</v>
      </c>
      <c r="I129" s="51">
        <v>10</v>
      </c>
      <c r="J129" s="51">
        <v>10</v>
      </c>
      <c r="K129" s="51">
        <v>8</v>
      </c>
      <c r="L129" s="51">
        <v>10</v>
      </c>
      <c r="M129" s="51">
        <v>8</v>
      </c>
      <c r="N129" s="51">
        <v>8</v>
      </c>
      <c r="O129" s="67">
        <f>SUM(Таблица2596[[#This Row],[I Этап]:[VIII Этап]])</f>
        <v>74</v>
      </c>
      <c r="P129" s="125"/>
      <c r="Q129" s="122"/>
      <c r="R129" s="122"/>
    </row>
    <row r="130" spans="1:18" x14ac:dyDescent="0.25">
      <c r="A130" s="125">
        <v>3</v>
      </c>
      <c r="B130" s="125">
        <v>15</v>
      </c>
      <c r="C130" s="166" t="s">
        <v>85</v>
      </c>
      <c r="D130" s="166" t="s">
        <v>17</v>
      </c>
      <c r="E130" s="166" t="s">
        <v>35</v>
      </c>
      <c r="F130" s="166" t="s">
        <v>36</v>
      </c>
      <c r="G130" s="51">
        <v>5</v>
      </c>
      <c r="H130" s="125"/>
      <c r="I130" s="51">
        <v>15</v>
      </c>
      <c r="J130" s="125"/>
      <c r="K130" s="51">
        <v>12</v>
      </c>
      <c r="L130" s="51">
        <v>12</v>
      </c>
      <c r="M130" s="51">
        <v>10</v>
      </c>
      <c r="N130" s="125"/>
      <c r="O130" s="67">
        <f>SUM(Таблица2596[[#This Row],[I Этап]:[VIII Этап]])</f>
        <v>54</v>
      </c>
      <c r="P130" s="125"/>
      <c r="Q130" s="122"/>
      <c r="R130" s="166"/>
    </row>
    <row r="131" spans="1:18" x14ac:dyDescent="0.25">
      <c r="A131" s="125">
        <v>4</v>
      </c>
      <c r="B131" s="125" t="s">
        <v>969</v>
      </c>
      <c r="C131" s="122" t="s">
        <v>205</v>
      </c>
      <c r="D131" s="122" t="s">
        <v>104</v>
      </c>
      <c r="E131" s="122" t="s">
        <v>34</v>
      </c>
      <c r="F131" s="122" t="s">
        <v>222</v>
      </c>
      <c r="G131" s="51">
        <v>6</v>
      </c>
      <c r="H131" s="51">
        <v>6</v>
      </c>
      <c r="I131" s="51">
        <v>5</v>
      </c>
      <c r="J131" s="51">
        <v>6</v>
      </c>
      <c r="K131" s="125"/>
      <c r="L131" s="125"/>
      <c r="M131" s="51">
        <v>5</v>
      </c>
      <c r="N131" s="51">
        <v>6</v>
      </c>
      <c r="O131" s="67">
        <f>SUM(Таблица2596[[#This Row],[I Этап]:[VIII Этап]])</f>
        <v>34</v>
      </c>
      <c r="P131" s="125"/>
      <c r="Q131" s="122"/>
      <c r="R131" s="122"/>
    </row>
    <row r="132" spans="1:18" x14ac:dyDescent="0.25">
      <c r="A132" s="125">
        <v>5</v>
      </c>
      <c r="B132" s="125" t="s">
        <v>1008</v>
      </c>
      <c r="C132" s="122" t="s">
        <v>307</v>
      </c>
      <c r="D132" s="122" t="s">
        <v>17</v>
      </c>
      <c r="E132" s="122" t="s">
        <v>35</v>
      </c>
      <c r="F132" s="122" t="s">
        <v>308</v>
      </c>
      <c r="G132" s="125"/>
      <c r="H132" s="125"/>
      <c r="I132" s="125"/>
      <c r="J132" s="125"/>
      <c r="K132" s="51">
        <v>1</v>
      </c>
      <c r="L132" s="125"/>
      <c r="M132" s="51">
        <v>15</v>
      </c>
      <c r="N132" s="51">
        <v>15</v>
      </c>
      <c r="O132" s="137">
        <f>SUM(Таблица2596[[#This Row],[I Этап]:[VIII Этап]])</f>
        <v>31</v>
      </c>
      <c r="P132" s="125"/>
      <c r="Q132" s="122"/>
      <c r="R132" s="122"/>
    </row>
    <row r="133" spans="1:18" x14ac:dyDescent="0.25">
      <c r="A133" s="125">
        <v>6</v>
      </c>
      <c r="B133" s="125">
        <v>141</v>
      </c>
      <c r="C133" s="166" t="s">
        <v>298</v>
      </c>
      <c r="D133" s="166" t="s">
        <v>17</v>
      </c>
      <c r="E133" s="166" t="s">
        <v>299</v>
      </c>
      <c r="F133" s="166" t="s">
        <v>36</v>
      </c>
      <c r="G133" s="51">
        <v>15</v>
      </c>
      <c r="H133" s="125"/>
      <c r="I133" s="51">
        <v>8</v>
      </c>
      <c r="J133" s="125"/>
      <c r="K133" s="51">
        <v>6</v>
      </c>
      <c r="L133" s="125"/>
      <c r="M133" s="125"/>
      <c r="N133" s="125"/>
      <c r="O133" s="67">
        <f>SUM(Таблица2596[[#This Row],[I Этап]:[VIII Этап]])</f>
        <v>29</v>
      </c>
      <c r="P133" s="125"/>
      <c r="Q133" s="122"/>
      <c r="R133" s="166"/>
    </row>
    <row r="134" spans="1:18" x14ac:dyDescent="0.25">
      <c r="A134" s="125">
        <v>7</v>
      </c>
      <c r="B134" s="125" t="s">
        <v>963</v>
      </c>
      <c r="C134" s="122" t="s">
        <v>373</v>
      </c>
      <c r="D134" s="122" t="s">
        <v>17</v>
      </c>
      <c r="E134" s="122" t="s">
        <v>49</v>
      </c>
      <c r="F134" s="127" t="s">
        <v>1059</v>
      </c>
      <c r="G134" s="125"/>
      <c r="H134" s="51">
        <v>8</v>
      </c>
      <c r="I134" s="51">
        <v>6</v>
      </c>
      <c r="J134" s="125"/>
      <c r="K134" s="51">
        <v>15</v>
      </c>
      <c r="L134" s="125"/>
      <c r="M134" s="125"/>
      <c r="N134" s="125"/>
      <c r="O134" s="67">
        <f>SUM(Таблица2596[[#This Row],[I Этап]:[VIII Этап]])</f>
        <v>29</v>
      </c>
      <c r="P134" s="125"/>
      <c r="Q134" s="122"/>
      <c r="R134" s="122"/>
    </row>
    <row r="135" spans="1:18" collapsed="1" x14ac:dyDescent="0.25">
      <c r="A135" s="125">
        <v>8</v>
      </c>
      <c r="B135" s="125" t="s">
        <v>945</v>
      </c>
      <c r="C135" s="122" t="s">
        <v>238</v>
      </c>
      <c r="D135" s="122" t="s">
        <v>17</v>
      </c>
      <c r="E135" s="122" t="s">
        <v>236</v>
      </c>
      <c r="F135" s="122" t="s">
        <v>237</v>
      </c>
      <c r="G135" s="51">
        <v>1</v>
      </c>
      <c r="H135" s="51">
        <v>15</v>
      </c>
      <c r="I135" s="125"/>
      <c r="J135" s="51">
        <v>12</v>
      </c>
      <c r="K135" s="125"/>
      <c r="L135" s="125"/>
      <c r="M135" s="125"/>
      <c r="N135" s="125"/>
      <c r="O135" s="67">
        <f>SUM(Таблица2596[[#This Row],[I Этап]:[VIII Этап]])</f>
        <v>28</v>
      </c>
      <c r="P135" s="125"/>
      <c r="Q135" s="122"/>
      <c r="R135" s="122"/>
    </row>
    <row r="136" spans="1:18" x14ac:dyDescent="0.25">
      <c r="A136" s="125">
        <v>9</v>
      </c>
      <c r="B136" s="125">
        <v>2</v>
      </c>
      <c r="C136" s="166" t="s">
        <v>214</v>
      </c>
      <c r="D136" s="166" t="s">
        <v>17</v>
      </c>
      <c r="E136" s="166" t="s">
        <v>35</v>
      </c>
      <c r="F136" s="166" t="s">
        <v>40</v>
      </c>
      <c r="G136" s="51">
        <v>8</v>
      </c>
      <c r="H136" s="125"/>
      <c r="I136" s="51">
        <v>3</v>
      </c>
      <c r="J136" s="51">
        <v>3</v>
      </c>
      <c r="K136" s="51">
        <v>5</v>
      </c>
      <c r="L136" s="125"/>
      <c r="M136" s="125"/>
      <c r="N136" s="125"/>
      <c r="O136" s="67">
        <f>SUM(Таблица2596[[#This Row],[I Этап]:[VIII Этап]])</f>
        <v>19</v>
      </c>
      <c r="P136" s="125"/>
      <c r="Q136" s="122"/>
      <c r="R136" s="166"/>
    </row>
    <row r="137" spans="1:18" x14ac:dyDescent="0.25">
      <c r="A137" s="192">
        <v>10</v>
      </c>
      <c r="B137" s="192" t="s">
        <v>1019</v>
      </c>
      <c r="C137" s="193" t="s">
        <v>8</v>
      </c>
      <c r="D137" s="193" t="s">
        <v>17</v>
      </c>
      <c r="E137" s="193" t="s">
        <v>44</v>
      </c>
      <c r="F137" s="193" t="s">
        <v>1888</v>
      </c>
      <c r="G137" s="133"/>
      <c r="H137" s="133"/>
      <c r="I137" s="51">
        <v>2</v>
      </c>
      <c r="J137" s="133"/>
      <c r="K137" s="51">
        <v>3</v>
      </c>
      <c r="L137" s="51">
        <v>6</v>
      </c>
      <c r="M137" s="51">
        <v>3</v>
      </c>
      <c r="N137" s="51">
        <v>4</v>
      </c>
      <c r="O137" s="136">
        <f>SUM(Таблица2596[[#This Row],[I Этап]:[VIII Этап]])</f>
        <v>18</v>
      </c>
      <c r="P137" s="133"/>
      <c r="R137" s="122"/>
    </row>
    <row r="138" spans="1:18" x14ac:dyDescent="0.25">
      <c r="A138" s="186">
        <v>11</v>
      </c>
      <c r="B138" s="186" t="s">
        <v>974</v>
      </c>
      <c r="C138" s="187" t="s">
        <v>290</v>
      </c>
      <c r="D138" s="187" t="s">
        <v>17</v>
      </c>
      <c r="E138" s="187" t="s">
        <v>171</v>
      </c>
      <c r="F138" s="187" t="s">
        <v>291</v>
      </c>
      <c r="G138" s="51">
        <v>4</v>
      </c>
      <c r="H138" s="51">
        <v>5</v>
      </c>
      <c r="I138" s="51">
        <v>4</v>
      </c>
      <c r="J138" s="51">
        <v>5</v>
      </c>
      <c r="K138" s="125"/>
      <c r="L138" s="125"/>
      <c r="M138" s="125"/>
      <c r="N138" s="125"/>
      <c r="O138" s="67">
        <f>SUM(Таблица2596[[#This Row],[I Этап]:[VIII Этап]])</f>
        <v>18</v>
      </c>
      <c r="P138" s="125"/>
      <c r="R138" s="122"/>
    </row>
    <row r="139" spans="1:18" x14ac:dyDescent="0.25">
      <c r="A139" s="186">
        <v>12</v>
      </c>
      <c r="B139" s="186" t="s">
        <v>1003</v>
      </c>
      <c r="C139" s="187" t="s">
        <v>280</v>
      </c>
      <c r="D139" s="187" t="s">
        <v>17</v>
      </c>
      <c r="E139" s="187" t="s">
        <v>35</v>
      </c>
      <c r="F139" s="187" t="s">
        <v>308</v>
      </c>
      <c r="G139" s="125"/>
      <c r="H139" s="125"/>
      <c r="I139" s="125"/>
      <c r="J139" s="125"/>
      <c r="K139" s="125"/>
      <c r="L139" s="125"/>
      <c r="M139" s="51">
        <v>12</v>
      </c>
      <c r="N139" s="51">
        <v>5</v>
      </c>
      <c r="O139" s="137">
        <f>SUM(Таблица2596[[#This Row],[I Этап]:[VIII Этап]])</f>
        <v>17</v>
      </c>
      <c r="P139" s="125"/>
      <c r="R139" s="122"/>
    </row>
    <row r="140" spans="1:18" x14ac:dyDescent="0.25">
      <c r="A140" s="125">
        <v>13</v>
      </c>
      <c r="B140" s="51" t="s">
        <v>1495</v>
      </c>
      <c r="C140" s="52" t="s">
        <v>1097</v>
      </c>
      <c r="D140" s="52" t="s">
        <v>17</v>
      </c>
      <c r="E140" s="52" t="s">
        <v>141</v>
      </c>
      <c r="F140" s="52" t="s">
        <v>40</v>
      </c>
      <c r="G140" s="133"/>
      <c r="H140" s="133"/>
      <c r="I140" s="51">
        <v>1</v>
      </c>
      <c r="J140" s="51">
        <v>1</v>
      </c>
      <c r="K140" s="133"/>
      <c r="L140" s="51">
        <v>8</v>
      </c>
      <c r="M140" s="51">
        <v>4</v>
      </c>
      <c r="N140" s="133"/>
      <c r="O140" s="136">
        <f>SUM(Таблица2596[[#This Row],[I Этап]:[VIII Этап]])</f>
        <v>14</v>
      </c>
      <c r="P140" s="133"/>
      <c r="R140" s="122"/>
    </row>
    <row r="141" spans="1:18" x14ac:dyDescent="0.25">
      <c r="A141" s="125">
        <v>14</v>
      </c>
      <c r="B141" s="125" t="s">
        <v>1025</v>
      </c>
      <c r="C141" s="122" t="s">
        <v>292</v>
      </c>
      <c r="D141" s="122" t="s">
        <v>17</v>
      </c>
      <c r="E141" s="122" t="s">
        <v>35</v>
      </c>
      <c r="F141" s="122" t="s">
        <v>308</v>
      </c>
      <c r="G141" s="125"/>
      <c r="H141" s="125"/>
      <c r="I141" s="125"/>
      <c r="J141" s="125"/>
      <c r="K141" s="51">
        <v>2</v>
      </c>
      <c r="L141" s="125"/>
      <c r="M141" s="125"/>
      <c r="N141" s="51">
        <v>10</v>
      </c>
      <c r="O141" s="137">
        <f>SUM(Таблица2596[[#This Row],[I Этап]:[VIII Этап]])</f>
        <v>12</v>
      </c>
      <c r="P141" s="125"/>
      <c r="R141" s="122"/>
    </row>
    <row r="142" spans="1:18" x14ac:dyDescent="0.25">
      <c r="A142" s="125">
        <v>15</v>
      </c>
      <c r="B142" s="125">
        <v>115</v>
      </c>
      <c r="C142" s="166" t="s">
        <v>248</v>
      </c>
      <c r="D142" s="166" t="s">
        <v>17</v>
      </c>
      <c r="E142" s="166" t="s">
        <v>236</v>
      </c>
      <c r="F142" s="166" t="s">
        <v>237</v>
      </c>
      <c r="G142" s="51">
        <v>2</v>
      </c>
      <c r="H142" s="125"/>
      <c r="I142" s="125"/>
      <c r="J142" s="51">
        <v>8</v>
      </c>
      <c r="K142" s="125"/>
      <c r="L142" s="125"/>
      <c r="M142" s="125"/>
      <c r="N142" s="125"/>
      <c r="O142" s="67">
        <f>SUM(Таблица2596[[#This Row],[I Этап]:[VIII Этап]])</f>
        <v>10</v>
      </c>
      <c r="P142" s="125"/>
      <c r="R142" s="166"/>
    </row>
    <row r="143" spans="1:18" x14ac:dyDescent="0.25">
      <c r="A143" s="125">
        <v>16</v>
      </c>
      <c r="B143" s="125" t="s">
        <v>992</v>
      </c>
      <c r="C143" s="122" t="s">
        <v>365</v>
      </c>
      <c r="D143" s="122" t="s">
        <v>17</v>
      </c>
      <c r="E143" s="122" t="s">
        <v>94</v>
      </c>
      <c r="F143" s="122" t="s">
        <v>30</v>
      </c>
      <c r="G143" s="51">
        <v>3</v>
      </c>
      <c r="H143" s="51">
        <v>2</v>
      </c>
      <c r="I143" s="125"/>
      <c r="J143" s="51">
        <v>4</v>
      </c>
      <c r="K143" s="125"/>
      <c r="L143" s="125"/>
      <c r="M143" s="125"/>
      <c r="N143" s="125"/>
      <c r="O143" s="67">
        <f>SUM(Таблица2596[[#This Row],[I Этап]:[VIII Этап]])</f>
        <v>9</v>
      </c>
      <c r="P143" s="125"/>
      <c r="R143" s="122"/>
    </row>
    <row r="144" spans="1:18" x14ac:dyDescent="0.25">
      <c r="A144" s="192">
        <v>17</v>
      </c>
      <c r="B144" s="192" t="s">
        <v>1484</v>
      </c>
      <c r="C144" s="193" t="s">
        <v>1098</v>
      </c>
      <c r="D144" s="193" t="s">
        <v>17</v>
      </c>
      <c r="E144" s="193" t="s">
        <v>141</v>
      </c>
      <c r="F144" s="193" t="s">
        <v>40</v>
      </c>
      <c r="G144" s="125"/>
      <c r="H144" s="125"/>
      <c r="I144" s="125"/>
      <c r="J144" s="125"/>
      <c r="K144" s="125"/>
      <c r="L144" s="51">
        <v>4</v>
      </c>
      <c r="M144" s="51">
        <v>2</v>
      </c>
      <c r="N144" s="125"/>
      <c r="O144" s="137">
        <f>SUM(Таблица2596[[#This Row],[I Этап]:[VIII Этап]])</f>
        <v>6</v>
      </c>
      <c r="P144" s="125"/>
      <c r="R144" s="122"/>
    </row>
    <row r="145" spans="1:18" x14ac:dyDescent="0.25">
      <c r="A145" s="186">
        <v>18</v>
      </c>
      <c r="B145" s="186" t="s">
        <v>1040</v>
      </c>
      <c r="C145" s="187" t="s">
        <v>419</v>
      </c>
      <c r="D145" s="187" t="s">
        <v>17</v>
      </c>
      <c r="E145" s="187" t="s">
        <v>285</v>
      </c>
      <c r="F145" s="187" t="s">
        <v>222</v>
      </c>
      <c r="G145" s="125"/>
      <c r="H145" s="125"/>
      <c r="I145" s="125"/>
      <c r="J145" s="125"/>
      <c r="K145" s="125"/>
      <c r="L145" s="51">
        <v>5</v>
      </c>
      <c r="M145" s="125"/>
      <c r="N145" s="125"/>
      <c r="O145" s="137">
        <f>SUM(Таблица2596[[#This Row],[I Этап]:[VIII Этап]])</f>
        <v>5</v>
      </c>
      <c r="P145" s="125"/>
      <c r="R145" s="122"/>
    </row>
    <row r="146" spans="1:18" x14ac:dyDescent="0.25">
      <c r="A146" s="125">
        <v>19</v>
      </c>
      <c r="B146" s="125" t="s">
        <v>980</v>
      </c>
      <c r="C146" s="122" t="s">
        <v>372</v>
      </c>
      <c r="D146" s="122" t="s">
        <v>20</v>
      </c>
      <c r="E146" s="122" t="s">
        <v>35</v>
      </c>
      <c r="F146" s="122" t="s">
        <v>303</v>
      </c>
      <c r="G146" s="125"/>
      <c r="H146" s="51">
        <v>4</v>
      </c>
      <c r="I146" s="125"/>
      <c r="J146" s="125"/>
      <c r="K146" s="125"/>
      <c r="L146" s="125"/>
      <c r="M146" s="125"/>
      <c r="N146" s="125"/>
      <c r="O146" s="67">
        <f>SUM(Таблица2596[[#This Row],[I Этап]:[VIII Этап]])</f>
        <v>4</v>
      </c>
      <c r="P146" s="125"/>
      <c r="R146" s="122"/>
    </row>
    <row r="147" spans="1:18" x14ac:dyDescent="0.25">
      <c r="A147" s="125">
        <v>20</v>
      </c>
      <c r="B147" s="125" t="s">
        <v>2251</v>
      </c>
      <c r="C147" s="122" t="s">
        <v>73</v>
      </c>
      <c r="D147" s="122" t="s">
        <v>17</v>
      </c>
      <c r="E147" s="122" t="s">
        <v>74</v>
      </c>
      <c r="F147" s="122" t="s">
        <v>75</v>
      </c>
      <c r="G147" s="125"/>
      <c r="H147" s="125"/>
      <c r="I147" s="125"/>
      <c r="J147" s="125"/>
      <c r="K147" s="51">
        <v>4</v>
      </c>
      <c r="L147" s="125"/>
      <c r="M147" s="125"/>
      <c r="N147" s="125"/>
      <c r="O147" s="137">
        <f>SUM(Таблица2596[[#This Row],[I Этап]:[VIII Этап]])</f>
        <v>4</v>
      </c>
      <c r="P147" s="125"/>
      <c r="R147" s="122"/>
    </row>
    <row r="148" spans="1:18" x14ac:dyDescent="0.25">
      <c r="A148" s="125">
        <v>21</v>
      </c>
      <c r="B148" s="125" t="s">
        <v>986</v>
      </c>
      <c r="C148" s="122" t="s">
        <v>359</v>
      </c>
      <c r="D148" s="122" t="s">
        <v>17</v>
      </c>
      <c r="E148" s="122" t="s">
        <v>94</v>
      </c>
      <c r="F148" s="122" t="s">
        <v>30</v>
      </c>
      <c r="G148" s="125"/>
      <c r="H148" s="51">
        <v>3</v>
      </c>
      <c r="I148" s="125"/>
      <c r="J148" s="125"/>
      <c r="K148" s="125"/>
      <c r="L148" s="125"/>
      <c r="M148" s="125"/>
      <c r="N148" s="125"/>
      <c r="O148" s="67">
        <f>SUM(Таблица2596[[#This Row],[I Этап]:[VIII Этап]])</f>
        <v>3</v>
      </c>
      <c r="P148" s="125"/>
      <c r="R148" s="122"/>
    </row>
    <row r="149" spans="1:18" x14ac:dyDescent="0.25">
      <c r="A149" s="125">
        <v>22</v>
      </c>
      <c r="B149" s="125" t="s">
        <v>1828</v>
      </c>
      <c r="C149" s="122" t="s">
        <v>262</v>
      </c>
      <c r="D149" s="122" t="s">
        <v>17</v>
      </c>
      <c r="E149" s="122" t="s">
        <v>141</v>
      </c>
      <c r="F149" s="122" t="s">
        <v>40</v>
      </c>
      <c r="G149" s="125"/>
      <c r="H149" s="125"/>
      <c r="I149" s="125"/>
      <c r="J149" s="51">
        <v>2</v>
      </c>
      <c r="K149" s="125"/>
      <c r="L149" s="125"/>
      <c r="M149" s="125"/>
      <c r="N149" s="125"/>
      <c r="O149" s="137">
        <f>SUM(Таблица2596[[#This Row],[I Этап]:[VIII Этап]])</f>
        <v>2</v>
      </c>
      <c r="P149" s="125"/>
      <c r="R149" s="122"/>
    </row>
    <row r="150" spans="1:18" x14ac:dyDescent="0.25">
      <c r="A150" s="125">
        <v>23</v>
      </c>
      <c r="B150" s="125" t="s">
        <v>997</v>
      </c>
      <c r="C150" s="122" t="s">
        <v>265</v>
      </c>
      <c r="D150" s="122" t="s">
        <v>17</v>
      </c>
      <c r="E150" s="122" t="s">
        <v>269</v>
      </c>
      <c r="F150" s="122" t="s">
        <v>303</v>
      </c>
      <c r="G150" s="125"/>
      <c r="H150" s="51">
        <v>1</v>
      </c>
      <c r="I150" s="125"/>
      <c r="J150" s="125"/>
      <c r="K150" s="125"/>
      <c r="L150" s="125"/>
      <c r="M150" s="125"/>
      <c r="N150" s="125"/>
      <c r="O150" s="67">
        <f>SUM(Таблица2596[[#This Row],[I Этап]:[VIII Этап]])</f>
        <v>1</v>
      </c>
      <c r="P150" s="125"/>
      <c r="R150" s="122"/>
    </row>
  </sheetData>
  <sortState ref="R93:R102">
    <sortCondition ref="R93"/>
  </sortState>
  <mergeCells count="8">
    <mergeCell ref="A113:P113"/>
    <mergeCell ref="A126:P126"/>
    <mergeCell ref="A1:P1"/>
    <mergeCell ref="A2:P2"/>
    <mergeCell ref="A25:P25"/>
    <mergeCell ref="A47:P47"/>
    <mergeCell ref="A68:P68"/>
    <mergeCell ref="A91:P91"/>
  </mergeCell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zoomScaleNormal="100" workbookViewId="0">
      <selection sqref="A1:P1"/>
    </sheetView>
  </sheetViews>
  <sheetFormatPr defaultRowHeight="15" x14ac:dyDescent="0.25"/>
  <cols>
    <col min="1" max="1" width="9.140625" style="51" customWidth="1"/>
    <col min="2" max="2" width="9.140625" style="52" customWidth="1"/>
    <col min="3" max="3" width="24.28515625" style="52" customWidth="1"/>
    <col min="4" max="4" width="18.5703125" style="52" customWidth="1"/>
    <col min="5" max="5" width="30" style="52" customWidth="1"/>
    <col min="6" max="6" width="31.42578125" style="51" customWidth="1"/>
    <col min="7" max="15" width="9.140625" style="51"/>
    <col min="16" max="16384" width="9.140625" style="52"/>
  </cols>
  <sheetData>
    <row r="1" spans="1:16" ht="15.75" x14ac:dyDescent="0.25">
      <c r="A1" s="208" t="s">
        <v>2977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x14ac:dyDescent="0.25">
      <c r="A2" s="207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x14ac:dyDescent="0.25">
      <c r="A3" s="128" t="s">
        <v>340</v>
      </c>
      <c r="B3" s="128" t="s">
        <v>341</v>
      </c>
      <c r="C3" s="129" t="s">
        <v>0</v>
      </c>
      <c r="D3" s="129" t="s">
        <v>1</v>
      </c>
      <c r="E3" s="129" t="s">
        <v>342</v>
      </c>
      <c r="F3" s="129" t="s">
        <v>3</v>
      </c>
      <c r="G3" s="128" t="s">
        <v>1060</v>
      </c>
      <c r="H3" s="130" t="s">
        <v>1061</v>
      </c>
      <c r="I3" s="130" t="s">
        <v>1062</v>
      </c>
      <c r="J3" s="130" t="s">
        <v>1063</v>
      </c>
      <c r="K3" s="130" t="s">
        <v>1064</v>
      </c>
      <c r="L3" s="130" t="s">
        <v>1065</v>
      </c>
      <c r="M3" s="130" t="s">
        <v>1066</v>
      </c>
      <c r="N3" s="130" t="s">
        <v>1067</v>
      </c>
      <c r="O3" s="130" t="s">
        <v>347</v>
      </c>
      <c r="P3" s="130" t="s">
        <v>1068</v>
      </c>
    </row>
    <row r="4" spans="1:16" ht="15" customHeight="1" x14ac:dyDescent="0.25">
      <c r="A4" s="194">
        <v>1</v>
      </c>
      <c r="B4" s="192" t="s">
        <v>426</v>
      </c>
      <c r="C4" s="193" t="s">
        <v>28</v>
      </c>
      <c r="D4" s="193" t="s">
        <v>17</v>
      </c>
      <c r="E4" s="193" t="s">
        <v>405</v>
      </c>
      <c r="F4" s="193" t="s">
        <v>29</v>
      </c>
      <c r="G4" s="51">
        <v>10</v>
      </c>
      <c r="H4" s="51">
        <v>15</v>
      </c>
      <c r="I4" s="51">
        <v>12</v>
      </c>
      <c r="J4" s="51">
        <v>15</v>
      </c>
      <c r="K4" s="125"/>
      <c r="L4" s="51">
        <v>12</v>
      </c>
      <c r="M4" s="51">
        <v>10</v>
      </c>
      <c r="N4" s="196">
        <v>24</v>
      </c>
      <c r="O4" s="67">
        <f>SUM(Таблица209097[[#This Row],[I Этап]:[VIII Этап]])</f>
        <v>98</v>
      </c>
      <c r="P4" s="132"/>
    </row>
    <row r="5" spans="1:16" ht="15" customHeight="1" x14ac:dyDescent="0.25">
      <c r="A5" s="188">
        <v>2</v>
      </c>
      <c r="B5" s="186">
        <v>106</v>
      </c>
      <c r="C5" s="187" t="s">
        <v>241</v>
      </c>
      <c r="D5" s="187" t="s">
        <v>17</v>
      </c>
      <c r="E5" s="187" t="s">
        <v>110</v>
      </c>
      <c r="F5" s="187" t="s">
        <v>2310</v>
      </c>
      <c r="G5" s="51">
        <v>15</v>
      </c>
      <c r="H5" s="125"/>
      <c r="I5" s="51">
        <v>15</v>
      </c>
      <c r="J5" s="125"/>
      <c r="K5" s="51">
        <v>6</v>
      </c>
      <c r="L5" s="51">
        <v>15</v>
      </c>
      <c r="M5" s="51">
        <v>15</v>
      </c>
      <c r="N5" s="196">
        <v>30</v>
      </c>
      <c r="O5" s="67">
        <f>SUM(Таблица209097[[#This Row],[I Этап]:[VIII Этап]])</f>
        <v>96</v>
      </c>
      <c r="P5" s="132"/>
    </row>
    <row r="6" spans="1:16" ht="15" customHeight="1" x14ac:dyDescent="0.25">
      <c r="A6" s="131">
        <v>3</v>
      </c>
      <c r="B6" s="125" t="s">
        <v>444</v>
      </c>
      <c r="C6" s="122" t="s">
        <v>267</v>
      </c>
      <c r="D6" s="122" t="s">
        <v>17</v>
      </c>
      <c r="E6" s="122" t="s">
        <v>236</v>
      </c>
      <c r="F6" s="122" t="s">
        <v>15</v>
      </c>
      <c r="G6" s="51">
        <v>12</v>
      </c>
      <c r="H6" s="51">
        <v>8</v>
      </c>
      <c r="I6" s="51">
        <v>10</v>
      </c>
      <c r="J6" s="51">
        <v>12</v>
      </c>
      <c r="K6" s="51">
        <v>10</v>
      </c>
      <c r="L6" s="51">
        <v>6</v>
      </c>
      <c r="M6" s="51">
        <v>12</v>
      </c>
      <c r="N6" s="196">
        <v>16</v>
      </c>
      <c r="O6" s="67">
        <f>SUM(Таблица209097[[#This Row],[I Этап]:[VIII Этап]])</f>
        <v>86</v>
      </c>
      <c r="P6" s="132"/>
    </row>
    <row r="7" spans="1:16" ht="15" customHeight="1" x14ac:dyDescent="0.25">
      <c r="A7" s="131">
        <v>4</v>
      </c>
      <c r="B7" s="125" t="s">
        <v>438</v>
      </c>
      <c r="C7" s="122" t="s">
        <v>190</v>
      </c>
      <c r="D7" s="122" t="s">
        <v>17</v>
      </c>
      <c r="E7" s="122" t="s">
        <v>395</v>
      </c>
      <c r="F7" s="122" t="s">
        <v>15</v>
      </c>
      <c r="G7" s="51">
        <v>8</v>
      </c>
      <c r="H7" s="51">
        <v>10</v>
      </c>
      <c r="I7" s="51">
        <v>8</v>
      </c>
      <c r="J7" s="51">
        <v>10</v>
      </c>
      <c r="K7" s="51">
        <v>12</v>
      </c>
      <c r="L7" s="51">
        <v>8</v>
      </c>
      <c r="M7" s="51">
        <v>8</v>
      </c>
      <c r="N7" s="196">
        <v>12</v>
      </c>
      <c r="O7" s="67">
        <f>SUM(Таблица209097[[#This Row],[I Этап]:[VIII Этап]])</f>
        <v>76</v>
      </c>
      <c r="P7" s="132"/>
    </row>
    <row r="8" spans="1:16" x14ac:dyDescent="0.25">
      <c r="A8" s="131">
        <v>5</v>
      </c>
      <c r="B8" s="125" t="s">
        <v>433</v>
      </c>
      <c r="C8" s="122" t="s">
        <v>271</v>
      </c>
      <c r="D8" s="122" t="s">
        <v>17</v>
      </c>
      <c r="E8" s="122" t="s">
        <v>272</v>
      </c>
      <c r="F8" s="122" t="s">
        <v>273</v>
      </c>
      <c r="G8" s="51">
        <v>6</v>
      </c>
      <c r="H8" s="51">
        <v>12</v>
      </c>
      <c r="I8" s="51">
        <v>6</v>
      </c>
      <c r="J8" s="51">
        <v>6</v>
      </c>
      <c r="K8" s="51">
        <v>15</v>
      </c>
      <c r="L8" s="51">
        <v>4</v>
      </c>
      <c r="M8" s="51">
        <v>4</v>
      </c>
      <c r="N8" s="196">
        <v>8</v>
      </c>
      <c r="O8" s="67">
        <f>SUM(Таблица209097[[#This Row],[I Этап]:[VIII Этап]])</f>
        <v>61</v>
      </c>
      <c r="P8" s="132"/>
    </row>
    <row r="9" spans="1:16" x14ac:dyDescent="0.25">
      <c r="A9" s="131">
        <v>6</v>
      </c>
      <c r="B9" s="125">
        <v>192</v>
      </c>
      <c r="C9" s="122" t="s">
        <v>348</v>
      </c>
      <c r="D9" s="122" t="s">
        <v>17</v>
      </c>
      <c r="E9" s="122" t="s">
        <v>110</v>
      </c>
      <c r="F9" s="52" t="s">
        <v>2310</v>
      </c>
      <c r="G9" s="51">
        <v>3</v>
      </c>
      <c r="H9" s="125"/>
      <c r="I9" s="51">
        <v>5</v>
      </c>
      <c r="J9" s="51">
        <v>8</v>
      </c>
      <c r="K9" s="125"/>
      <c r="L9" s="51">
        <v>10</v>
      </c>
      <c r="M9" s="51">
        <v>6</v>
      </c>
      <c r="N9" s="196">
        <v>20</v>
      </c>
      <c r="O9" s="67">
        <f>SUM(Таблица209097[[#This Row],[I Этап]:[VIII Этап]])</f>
        <v>52</v>
      </c>
      <c r="P9" s="132"/>
    </row>
    <row r="10" spans="1:16" ht="15" customHeight="1" x14ac:dyDescent="0.25">
      <c r="A10" s="131">
        <v>7</v>
      </c>
      <c r="B10" s="125" t="s">
        <v>450</v>
      </c>
      <c r="C10" s="122" t="s">
        <v>213</v>
      </c>
      <c r="D10" s="122" t="s">
        <v>17</v>
      </c>
      <c r="E10" s="122" t="s">
        <v>110</v>
      </c>
      <c r="F10" s="122" t="s">
        <v>39</v>
      </c>
      <c r="G10" s="51">
        <v>5</v>
      </c>
      <c r="H10" s="51">
        <v>6</v>
      </c>
      <c r="I10" s="125"/>
      <c r="J10" s="125"/>
      <c r="K10" s="125"/>
      <c r="L10" s="51">
        <v>3</v>
      </c>
      <c r="M10" s="51">
        <v>5</v>
      </c>
      <c r="N10" s="196">
        <v>10</v>
      </c>
      <c r="O10" s="67">
        <f>SUM(Таблица209097[[#This Row],[I Этап]:[VIII Этап]])</f>
        <v>29</v>
      </c>
      <c r="P10" s="132"/>
    </row>
    <row r="11" spans="1:16" x14ac:dyDescent="0.25">
      <c r="A11" s="131">
        <v>8</v>
      </c>
      <c r="B11" s="125" t="s">
        <v>474</v>
      </c>
      <c r="C11" s="122" t="s">
        <v>1069</v>
      </c>
      <c r="D11" s="122" t="s">
        <v>17</v>
      </c>
      <c r="E11" s="122" t="s">
        <v>240</v>
      </c>
      <c r="F11" s="122" t="s">
        <v>7</v>
      </c>
      <c r="G11" s="125"/>
      <c r="H11" s="51">
        <v>2</v>
      </c>
      <c r="I11" s="51">
        <v>1</v>
      </c>
      <c r="J11" s="51">
        <v>4</v>
      </c>
      <c r="K11" s="51">
        <v>8</v>
      </c>
      <c r="L11" s="125"/>
      <c r="M11" s="51">
        <v>2</v>
      </c>
      <c r="N11" s="196">
        <v>6</v>
      </c>
      <c r="O11" s="67">
        <f>SUM(Таблица209097[[#This Row],[I Этап]:[VIII Этап]])</f>
        <v>23</v>
      </c>
      <c r="P11" s="132"/>
    </row>
    <row r="12" spans="1:16" ht="15" customHeight="1" x14ac:dyDescent="0.25">
      <c r="A12" s="131">
        <v>9</v>
      </c>
      <c r="B12" s="133" t="s">
        <v>511</v>
      </c>
      <c r="C12" s="134" t="s">
        <v>401</v>
      </c>
      <c r="D12" s="134" t="s">
        <v>100</v>
      </c>
      <c r="E12" s="134" t="s">
        <v>402</v>
      </c>
      <c r="F12" s="134" t="s">
        <v>286</v>
      </c>
      <c r="G12" s="133"/>
      <c r="H12" s="135"/>
      <c r="I12" s="51">
        <v>4</v>
      </c>
      <c r="J12" s="51">
        <v>2</v>
      </c>
      <c r="K12" s="51">
        <v>5</v>
      </c>
      <c r="L12" s="51">
        <v>5</v>
      </c>
      <c r="M12" s="135"/>
      <c r="N12" s="197"/>
      <c r="O12" s="136">
        <f>SUM(Таблица209097[[#This Row],[I Этап]:[VIII Этап]])</f>
        <v>16</v>
      </c>
      <c r="P12" s="133"/>
    </row>
    <row r="13" spans="1:16" ht="15" customHeight="1" x14ac:dyDescent="0.25">
      <c r="A13" s="131">
        <v>10</v>
      </c>
      <c r="B13" s="125" t="s">
        <v>456</v>
      </c>
      <c r="C13" s="122" t="s">
        <v>410</v>
      </c>
      <c r="D13" s="122" t="s">
        <v>327</v>
      </c>
      <c r="E13" s="122" t="s">
        <v>110</v>
      </c>
      <c r="F13" s="122" t="s">
        <v>15</v>
      </c>
      <c r="G13" s="125"/>
      <c r="H13" s="51">
        <v>5</v>
      </c>
      <c r="I13" s="51">
        <v>3</v>
      </c>
      <c r="J13" s="125"/>
      <c r="K13" s="125"/>
      <c r="L13" s="125"/>
      <c r="M13" s="125"/>
      <c r="N13" s="196"/>
      <c r="O13" s="67">
        <f>SUM(Таблица209097[[#This Row],[I Этап]:[VIII Этап]])</f>
        <v>8</v>
      </c>
      <c r="P13" s="132"/>
    </row>
    <row r="14" spans="1:16" x14ac:dyDescent="0.25">
      <c r="A14" s="131">
        <v>11</v>
      </c>
      <c r="B14" s="125" t="s">
        <v>468</v>
      </c>
      <c r="C14" s="122" t="s">
        <v>413</v>
      </c>
      <c r="D14" s="122" t="s">
        <v>17</v>
      </c>
      <c r="E14" s="122" t="s">
        <v>110</v>
      </c>
      <c r="F14" s="122" t="s">
        <v>63</v>
      </c>
      <c r="G14" s="125"/>
      <c r="H14" s="51">
        <v>3</v>
      </c>
      <c r="I14" s="125"/>
      <c r="J14" s="51">
        <v>5</v>
      </c>
      <c r="K14" s="125"/>
      <c r="L14" s="125"/>
      <c r="M14" s="125"/>
      <c r="N14" s="196"/>
      <c r="O14" s="67">
        <f>SUM(Таблица209097[[#This Row],[I Этап]:[VIII Этап]])</f>
        <v>8</v>
      </c>
      <c r="P14" s="132"/>
    </row>
    <row r="15" spans="1:16" x14ac:dyDescent="0.25">
      <c r="A15" s="131">
        <v>12</v>
      </c>
      <c r="B15" s="125" t="s">
        <v>1917</v>
      </c>
      <c r="C15" s="122" t="s">
        <v>265</v>
      </c>
      <c r="D15" s="122" t="s">
        <v>17</v>
      </c>
      <c r="E15" s="122" t="s">
        <v>1873</v>
      </c>
      <c r="F15" s="122" t="s">
        <v>218</v>
      </c>
      <c r="G15" s="125"/>
      <c r="H15" s="131"/>
      <c r="I15" s="131"/>
      <c r="J15" s="131"/>
      <c r="K15" s="51">
        <v>4</v>
      </c>
      <c r="L15" s="51">
        <v>2</v>
      </c>
      <c r="M15" s="131"/>
      <c r="N15" s="197"/>
      <c r="O15" s="137">
        <f>SUM(Таблица209097[[#This Row],[I Этап]:[VIII Этап]])</f>
        <v>6</v>
      </c>
      <c r="P15" s="125"/>
    </row>
    <row r="16" spans="1:16" x14ac:dyDescent="0.25">
      <c r="A16" s="131">
        <v>13</v>
      </c>
      <c r="B16" s="125" t="s">
        <v>1163</v>
      </c>
      <c r="C16" s="122" t="s">
        <v>1105</v>
      </c>
      <c r="D16" s="122" t="s">
        <v>17</v>
      </c>
      <c r="E16" s="122" t="s">
        <v>151</v>
      </c>
      <c r="F16" s="122" t="s">
        <v>128</v>
      </c>
      <c r="G16" s="125"/>
      <c r="H16" s="131"/>
      <c r="I16" s="131"/>
      <c r="J16" s="51">
        <v>3</v>
      </c>
      <c r="K16" s="51">
        <v>3</v>
      </c>
      <c r="L16" s="131"/>
      <c r="M16" s="131"/>
      <c r="N16" s="197"/>
      <c r="O16" s="137">
        <f>SUM(Таблица209097[[#This Row],[I Этап]:[VIII Этап]])</f>
        <v>6</v>
      </c>
      <c r="P16" s="125"/>
    </row>
    <row r="17" spans="1:16" x14ac:dyDescent="0.25">
      <c r="A17" s="131">
        <v>14</v>
      </c>
      <c r="B17" s="125" t="s">
        <v>480</v>
      </c>
      <c r="C17" s="122" t="s">
        <v>127</v>
      </c>
      <c r="D17" s="122" t="s">
        <v>87</v>
      </c>
      <c r="E17" s="122" t="s">
        <v>110</v>
      </c>
      <c r="F17" s="122" t="s">
        <v>128</v>
      </c>
      <c r="G17" s="51">
        <v>4</v>
      </c>
      <c r="H17" s="51">
        <v>1</v>
      </c>
      <c r="I17" s="125"/>
      <c r="J17" s="125"/>
      <c r="K17" s="125"/>
      <c r="L17" s="125"/>
      <c r="M17" s="125"/>
      <c r="N17" s="196"/>
      <c r="O17" s="67">
        <f>SUM(Таблица209097[[#This Row],[I Этап]:[VIII Этап]])</f>
        <v>5</v>
      </c>
      <c r="P17" s="132"/>
    </row>
    <row r="18" spans="1:16" x14ac:dyDescent="0.25">
      <c r="A18" s="131">
        <v>15</v>
      </c>
      <c r="B18" s="125">
        <v>137</v>
      </c>
      <c r="C18" s="122" t="s">
        <v>257</v>
      </c>
      <c r="D18" s="122" t="s">
        <v>104</v>
      </c>
      <c r="E18" s="122" t="s">
        <v>151</v>
      </c>
      <c r="F18" s="122" t="s">
        <v>128</v>
      </c>
      <c r="G18" s="51">
        <v>1</v>
      </c>
      <c r="H18" s="51">
        <v>4</v>
      </c>
      <c r="I18" s="125"/>
      <c r="J18" s="125"/>
      <c r="K18" s="125"/>
      <c r="L18" s="125"/>
      <c r="M18" s="125"/>
      <c r="N18" s="196"/>
      <c r="O18" s="67">
        <f>SUM(Таблица209097[[#This Row],[I Этап]:[VIII Этап]])</f>
        <v>5</v>
      </c>
      <c r="P18" s="132"/>
    </row>
    <row r="19" spans="1:16" x14ac:dyDescent="0.25">
      <c r="A19" s="131">
        <v>16</v>
      </c>
      <c r="B19" s="125" t="s">
        <v>1160</v>
      </c>
      <c r="C19" s="122" t="s">
        <v>1080</v>
      </c>
      <c r="D19" s="122" t="s">
        <v>17</v>
      </c>
      <c r="E19" s="122" t="s">
        <v>1081</v>
      </c>
      <c r="F19" s="122" t="s">
        <v>1082</v>
      </c>
      <c r="G19" s="125"/>
      <c r="H19" s="131"/>
      <c r="I19" s="131"/>
      <c r="J19" s="51">
        <v>1</v>
      </c>
      <c r="K19" s="51">
        <v>1</v>
      </c>
      <c r="L19" s="131"/>
      <c r="M19" s="51">
        <v>3</v>
      </c>
      <c r="N19" s="197"/>
      <c r="O19" s="137">
        <f>SUM(Таблица209097[[#This Row],[I Этап]:[VIII Этап]])</f>
        <v>5</v>
      </c>
      <c r="P19" s="125"/>
    </row>
    <row r="20" spans="1:16" x14ac:dyDescent="0.25">
      <c r="A20" s="131">
        <v>17</v>
      </c>
      <c r="B20" s="125">
        <v>130</v>
      </c>
      <c r="C20" s="122" t="s">
        <v>88</v>
      </c>
      <c r="D20" s="122" t="s">
        <v>17</v>
      </c>
      <c r="E20" s="122" t="s">
        <v>89</v>
      </c>
      <c r="F20" s="122" t="s">
        <v>90</v>
      </c>
      <c r="G20" s="51">
        <v>2</v>
      </c>
      <c r="H20" s="125"/>
      <c r="I20" s="125"/>
      <c r="J20" s="125"/>
      <c r="K20" s="51">
        <v>2</v>
      </c>
      <c r="L20" s="125"/>
      <c r="M20" s="125"/>
      <c r="N20" s="196"/>
      <c r="O20" s="67">
        <f>SUM(Таблица209097[[#This Row],[I Этап]:[VIII Этап]])</f>
        <v>4</v>
      </c>
      <c r="P20" s="132"/>
    </row>
    <row r="21" spans="1:16" x14ac:dyDescent="0.25">
      <c r="A21" s="131">
        <v>18</v>
      </c>
      <c r="B21" s="125" t="s">
        <v>2350</v>
      </c>
      <c r="C21" s="122" t="s">
        <v>2299</v>
      </c>
      <c r="D21" s="122" t="s">
        <v>17</v>
      </c>
      <c r="E21" s="122" t="s">
        <v>89</v>
      </c>
      <c r="F21" s="122" t="s">
        <v>1508</v>
      </c>
      <c r="G21" s="125"/>
      <c r="H21" s="131"/>
      <c r="I21" s="131"/>
      <c r="J21" s="131"/>
      <c r="K21" s="131"/>
      <c r="L21" s="131"/>
      <c r="M21" s="51">
        <v>1</v>
      </c>
      <c r="N21" s="196">
        <v>4</v>
      </c>
      <c r="O21" s="137">
        <f>SUM(Таблица209097[[#This Row],[I Этап]:[VIII Этап]])</f>
        <v>5</v>
      </c>
      <c r="P21" s="125"/>
    </row>
    <row r="22" spans="1:16" x14ac:dyDescent="0.25">
      <c r="A22" s="131">
        <v>19</v>
      </c>
      <c r="B22" s="133" t="s">
        <v>1140</v>
      </c>
      <c r="C22" s="134" t="s">
        <v>31</v>
      </c>
      <c r="D22" s="134" t="s">
        <v>17</v>
      </c>
      <c r="E22" s="134" t="s">
        <v>405</v>
      </c>
      <c r="F22" s="134" t="s">
        <v>29</v>
      </c>
      <c r="G22" s="133"/>
      <c r="H22" s="135"/>
      <c r="I22" s="51">
        <v>2</v>
      </c>
      <c r="J22" s="135"/>
      <c r="K22" s="135"/>
      <c r="L22" s="135"/>
      <c r="M22" s="135"/>
      <c r="N22" s="197"/>
      <c r="O22" s="136">
        <f>SUM(Таблица209097[[#This Row],[I Этап]:[VIII Этап]])</f>
        <v>2</v>
      </c>
      <c r="P22" s="133"/>
    </row>
    <row r="23" spans="1:16" x14ac:dyDescent="0.25">
      <c r="A23" s="131">
        <v>20</v>
      </c>
      <c r="B23" s="157" t="s">
        <v>1941</v>
      </c>
      <c r="C23" s="159" t="s">
        <v>1882</v>
      </c>
      <c r="D23" s="158" t="s">
        <v>17</v>
      </c>
      <c r="E23" s="158" t="s">
        <v>1883</v>
      </c>
      <c r="F23" s="158" t="s">
        <v>27</v>
      </c>
      <c r="G23" s="153"/>
      <c r="H23" s="155"/>
      <c r="I23" s="155"/>
      <c r="J23" s="155"/>
      <c r="K23" s="155"/>
      <c r="L23" s="155"/>
      <c r="M23" s="155"/>
      <c r="N23" s="196">
        <v>2</v>
      </c>
      <c r="O23" s="137">
        <f>SUM(Таблица209097[[#This Row],[I Этап]:[VIII Этап]])</f>
        <v>2</v>
      </c>
      <c r="P23" s="156"/>
    </row>
    <row r="24" spans="1:16" x14ac:dyDescent="0.25">
      <c r="A24" s="131">
        <v>21</v>
      </c>
      <c r="B24" s="138" t="s">
        <v>2336</v>
      </c>
      <c r="C24" s="139" t="s">
        <v>2307</v>
      </c>
      <c r="D24" s="139" t="s">
        <v>17</v>
      </c>
      <c r="E24" s="139" t="s">
        <v>240</v>
      </c>
      <c r="F24" s="139" t="s">
        <v>2298</v>
      </c>
      <c r="G24" s="138"/>
      <c r="H24" s="140"/>
      <c r="I24" s="140"/>
      <c r="J24" s="140"/>
      <c r="K24" s="140"/>
      <c r="L24" s="51">
        <v>1</v>
      </c>
      <c r="M24" s="140"/>
      <c r="N24" s="197"/>
      <c r="O24" s="141">
        <f>SUM(Таблица209097[[#This Row],[I Этап]:[VIII Этап]])</f>
        <v>1</v>
      </c>
      <c r="P24" s="138"/>
    </row>
    <row r="25" spans="1:16" collapsed="1" x14ac:dyDescent="0.25">
      <c r="A25" s="207" t="s">
        <v>350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</row>
    <row r="26" spans="1:16" x14ac:dyDescent="0.25">
      <c r="A26" s="128" t="s">
        <v>340</v>
      </c>
      <c r="B26" s="128" t="s">
        <v>341</v>
      </c>
      <c r="C26" s="129" t="s">
        <v>0</v>
      </c>
      <c r="D26" s="129" t="s">
        <v>1</v>
      </c>
      <c r="E26" s="129" t="s">
        <v>342</v>
      </c>
      <c r="F26" s="129" t="s">
        <v>3</v>
      </c>
      <c r="G26" s="128" t="s">
        <v>1060</v>
      </c>
      <c r="H26" s="130" t="s">
        <v>1061</v>
      </c>
      <c r="I26" s="130" t="s">
        <v>1062</v>
      </c>
      <c r="J26" s="130" t="s">
        <v>1063</v>
      </c>
      <c r="K26" s="130" t="s">
        <v>1064</v>
      </c>
      <c r="L26" s="130" t="s">
        <v>1065</v>
      </c>
      <c r="M26" s="130" t="s">
        <v>1066</v>
      </c>
      <c r="N26" s="130" t="s">
        <v>1067</v>
      </c>
      <c r="O26" s="130" t="s">
        <v>347</v>
      </c>
      <c r="P26" s="130" t="s">
        <v>1068</v>
      </c>
    </row>
    <row r="27" spans="1:16" x14ac:dyDescent="0.25">
      <c r="A27" s="125">
        <v>1</v>
      </c>
      <c r="B27" s="125" t="s">
        <v>547</v>
      </c>
      <c r="C27" s="122" t="s">
        <v>121</v>
      </c>
      <c r="D27" s="122" t="s">
        <v>17</v>
      </c>
      <c r="E27" s="122" t="s">
        <v>122</v>
      </c>
      <c r="F27" s="122" t="s">
        <v>39</v>
      </c>
      <c r="G27" s="51">
        <v>15</v>
      </c>
      <c r="H27" s="51">
        <v>15</v>
      </c>
      <c r="I27" s="51">
        <v>12</v>
      </c>
      <c r="J27" s="51">
        <v>10</v>
      </c>
      <c r="K27" s="51">
        <v>8</v>
      </c>
      <c r="L27" s="51">
        <v>15</v>
      </c>
      <c r="M27" s="51">
        <v>10</v>
      </c>
      <c r="N27" s="196">
        <v>16</v>
      </c>
      <c r="O27" s="67">
        <f>SUM(Таблица219198[[#This Row],[I Этап]:[VIII Этап]])</f>
        <v>101</v>
      </c>
      <c r="P27" s="132"/>
    </row>
    <row r="28" spans="1:16" x14ac:dyDescent="0.25">
      <c r="A28" s="125">
        <v>2</v>
      </c>
      <c r="B28" s="125" t="s">
        <v>573</v>
      </c>
      <c r="C28" s="122" t="s">
        <v>242</v>
      </c>
      <c r="D28" s="122" t="s">
        <v>17</v>
      </c>
      <c r="E28" s="122" t="s">
        <v>243</v>
      </c>
      <c r="F28" s="122" t="s">
        <v>39</v>
      </c>
      <c r="G28" s="51">
        <v>3</v>
      </c>
      <c r="H28" s="51">
        <v>5</v>
      </c>
      <c r="I28" s="51">
        <v>15</v>
      </c>
      <c r="J28" s="51">
        <v>12</v>
      </c>
      <c r="K28" s="51">
        <v>12</v>
      </c>
      <c r="L28" s="51">
        <v>12</v>
      </c>
      <c r="M28" s="51">
        <v>4</v>
      </c>
      <c r="N28" s="196">
        <v>30</v>
      </c>
      <c r="O28" s="67">
        <f>SUM(Таблица219198[[#This Row],[I Этап]:[VIII Этап]])</f>
        <v>93</v>
      </c>
      <c r="P28" s="132"/>
    </row>
    <row r="29" spans="1:16" x14ac:dyDescent="0.25">
      <c r="A29" s="125">
        <v>3</v>
      </c>
      <c r="B29" s="125" t="s">
        <v>594</v>
      </c>
      <c r="C29" s="122" t="s">
        <v>69</v>
      </c>
      <c r="D29" s="122" t="s">
        <v>17</v>
      </c>
      <c r="E29" s="122" t="s">
        <v>70</v>
      </c>
      <c r="F29" s="122" t="s">
        <v>39</v>
      </c>
      <c r="G29" s="51">
        <v>10</v>
      </c>
      <c r="H29" s="51">
        <v>1</v>
      </c>
      <c r="I29" s="51">
        <v>4</v>
      </c>
      <c r="J29" s="51">
        <v>15</v>
      </c>
      <c r="K29" s="51">
        <v>6</v>
      </c>
      <c r="L29" s="51">
        <v>10</v>
      </c>
      <c r="M29" s="51">
        <v>12</v>
      </c>
      <c r="N29" s="196">
        <v>20</v>
      </c>
      <c r="O29" s="67">
        <f>SUM(Таблица219198[[#This Row],[I Этап]:[VIII Этап]])</f>
        <v>78</v>
      </c>
      <c r="P29" s="132"/>
    </row>
    <row r="30" spans="1:16" x14ac:dyDescent="0.25">
      <c r="A30" s="125">
        <v>4</v>
      </c>
      <c r="B30" s="125" t="s">
        <v>553</v>
      </c>
      <c r="C30" s="122" t="s">
        <v>50</v>
      </c>
      <c r="D30" s="122" t="s">
        <v>17</v>
      </c>
      <c r="E30" s="122" t="s">
        <v>51</v>
      </c>
      <c r="F30" s="122" t="s">
        <v>39</v>
      </c>
      <c r="G30" s="51">
        <v>8</v>
      </c>
      <c r="H30" s="51">
        <v>12</v>
      </c>
      <c r="I30" s="51">
        <v>8</v>
      </c>
      <c r="J30" s="51">
        <v>5</v>
      </c>
      <c r="K30" s="51">
        <v>10</v>
      </c>
      <c r="L30" s="51">
        <v>5</v>
      </c>
      <c r="M30" s="51">
        <v>6</v>
      </c>
      <c r="N30" s="196">
        <v>6</v>
      </c>
      <c r="O30" s="67">
        <f>SUM(Таблица219198[[#This Row],[I Этап]:[VIII Этап]])</f>
        <v>60</v>
      </c>
      <c r="P30" s="132"/>
    </row>
    <row r="31" spans="1:16" x14ac:dyDescent="0.25">
      <c r="A31" s="125">
        <v>5</v>
      </c>
      <c r="B31" s="125" t="s">
        <v>1600</v>
      </c>
      <c r="C31" s="122" t="s">
        <v>1887</v>
      </c>
      <c r="D31" s="122" t="s">
        <v>17</v>
      </c>
      <c r="E31" s="122" t="s">
        <v>227</v>
      </c>
      <c r="F31" s="122" t="s">
        <v>15</v>
      </c>
      <c r="G31" s="125"/>
      <c r="H31" s="125"/>
      <c r="I31" s="125"/>
      <c r="J31" s="51">
        <v>1</v>
      </c>
      <c r="K31" s="51">
        <v>15</v>
      </c>
      <c r="L31" s="51">
        <v>4</v>
      </c>
      <c r="M31" s="51">
        <v>15</v>
      </c>
      <c r="N31" s="196">
        <v>24</v>
      </c>
      <c r="O31" s="137">
        <f>SUM(Таблица219198[[#This Row],[I Этап]:[VIII Этап]])</f>
        <v>59</v>
      </c>
      <c r="P31" s="125"/>
    </row>
    <row r="32" spans="1:16" x14ac:dyDescent="0.25">
      <c r="A32" s="192">
        <v>6</v>
      </c>
      <c r="B32" s="192" t="s">
        <v>564</v>
      </c>
      <c r="C32" s="193" t="s">
        <v>59</v>
      </c>
      <c r="D32" s="193" t="s">
        <v>17</v>
      </c>
      <c r="E32" s="193" t="s">
        <v>60</v>
      </c>
      <c r="F32" s="193" t="s">
        <v>15</v>
      </c>
      <c r="G32" s="51">
        <v>2</v>
      </c>
      <c r="H32" s="51">
        <v>8</v>
      </c>
      <c r="I32" s="51">
        <v>2</v>
      </c>
      <c r="J32" s="51">
        <v>6</v>
      </c>
      <c r="K32" s="132"/>
      <c r="L32" s="132"/>
      <c r="M32" s="51">
        <v>3</v>
      </c>
      <c r="N32" s="196">
        <v>10</v>
      </c>
      <c r="O32" s="67">
        <f>SUM(Таблица219198[[#This Row],[I Этап]:[VIII Этап]])</f>
        <v>31</v>
      </c>
      <c r="P32" s="132"/>
    </row>
    <row r="33" spans="1:16" x14ac:dyDescent="0.25">
      <c r="A33" s="126">
        <v>7</v>
      </c>
      <c r="B33" s="126" t="s">
        <v>558</v>
      </c>
      <c r="C33" s="127" t="s">
        <v>228</v>
      </c>
      <c r="D33" s="127" t="s">
        <v>17</v>
      </c>
      <c r="E33" s="127" t="s">
        <v>229</v>
      </c>
      <c r="F33" s="127" t="s">
        <v>29</v>
      </c>
      <c r="G33" s="51">
        <v>4</v>
      </c>
      <c r="H33" s="51">
        <v>10</v>
      </c>
      <c r="I33" s="51">
        <v>5</v>
      </c>
      <c r="J33" s="132"/>
      <c r="K33" s="132"/>
      <c r="L33" s="132"/>
      <c r="M33" s="51">
        <v>5</v>
      </c>
      <c r="N33" s="196">
        <v>2</v>
      </c>
      <c r="O33" s="67">
        <f>SUM(Таблица219198[[#This Row],[I Этап]:[VIII Этап]])</f>
        <v>26</v>
      </c>
      <c r="P33" s="132"/>
    </row>
    <row r="34" spans="1:16" collapsed="1" x14ac:dyDescent="0.25">
      <c r="A34" s="125">
        <v>8</v>
      </c>
      <c r="B34" s="125">
        <v>92</v>
      </c>
      <c r="C34" s="122" t="s">
        <v>78</v>
      </c>
      <c r="D34" s="122" t="s">
        <v>79</v>
      </c>
      <c r="E34" s="122" t="s">
        <v>80</v>
      </c>
      <c r="F34" s="122" t="s">
        <v>39</v>
      </c>
      <c r="G34" s="51">
        <v>6</v>
      </c>
      <c r="H34" s="125"/>
      <c r="I34" s="51">
        <v>3</v>
      </c>
      <c r="J34" s="51">
        <v>8</v>
      </c>
      <c r="K34" s="132"/>
      <c r="L34" s="132"/>
      <c r="M34" s="132"/>
      <c r="N34" s="196">
        <v>8</v>
      </c>
      <c r="O34" s="67">
        <f>SUM(Таблица219198[[#This Row],[I Этап]:[VIII Этап]])</f>
        <v>25</v>
      </c>
      <c r="P34" s="132"/>
    </row>
    <row r="35" spans="1:16" x14ac:dyDescent="0.25">
      <c r="A35" s="186">
        <v>9</v>
      </c>
      <c r="B35" s="186" t="s">
        <v>568</v>
      </c>
      <c r="C35" s="187" t="s">
        <v>53</v>
      </c>
      <c r="D35" s="187" t="s">
        <v>17</v>
      </c>
      <c r="E35" s="187" t="s">
        <v>52</v>
      </c>
      <c r="F35" s="187" t="s">
        <v>15</v>
      </c>
      <c r="G35" s="125"/>
      <c r="H35" s="51">
        <v>6</v>
      </c>
      <c r="I35" s="51">
        <v>10</v>
      </c>
      <c r="J35" s="51">
        <v>4</v>
      </c>
      <c r="K35" s="51">
        <v>5</v>
      </c>
      <c r="L35" s="132"/>
      <c r="M35" s="132"/>
      <c r="N35" s="196"/>
      <c r="O35" s="67">
        <f>SUM(Таблица219198[[#This Row],[I Этап]:[VIII Этап]])</f>
        <v>25</v>
      </c>
      <c r="P35" s="132"/>
    </row>
    <row r="36" spans="1:16" x14ac:dyDescent="0.25">
      <c r="A36" s="125">
        <v>10</v>
      </c>
      <c r="B36" s="125" t="s">
        <v>1995</v>
      </c>
      <c r="C36" s="122" t="s">
        <v>4</v>
      </c>
      <c r="D36" s="122" t="s">
        <v>5</v>
      </c>
      <c r="E36" s="122" t="s">
        <v>18</v>
      </c>
      <c r="F36" s="122" t="s">
        <v>15</v>
      </c>
      <c r="G36" s="125"/>
      <c r="H36" s="125"/>
      <c r="I36" s="125"/>
      <c r="J36" s="125"/>
      <c r="K36" s="51">
        <v>2</v>
      </c>
      <c r="L36" s="51">
        <v>6</v>
      </c>
      <c r="M36" s="51">
        <v>8</v>
      </c>
      <c r="N36" s="196">
        <v>4</v>
      </c>
      <c r="O36" s="137">
        <f>SUM(Таблица219198[[#This Row],[I Этап]:[VIII Этап]])</f>
        <v>20</v>
      </c>
      <c r="P36" s="125"/>
    </row>
    <row r="37" spans="1:16" x14ac:dyDescent="0.25">
      <c r="A37" s="125">
        <v>11</v>
      </c>
      <c r="B37" s="125" t="s">
        <v>577</v>
      </c>
      <c r="C37" s="122" t="s">
        <v>62</v>
      </c>
      <c r="D37" s="122" t="s">
        <v>17</v>
      </c>
      <c r="E37" s="122" t="s">
        <v>24</v>
      </c>
      <c r="F37" s="122" t="s">
        <v>63</v>
      </c>
      <c r="G37" s="125"/>
      <c r="H37" s="51">
        <v>4</v>
      </c>
      <c r="I37" s="51">
        <v>6</v>
      </c>
      <c r="J37" s="51">
        <v>3</v>
      </c>
      <c r="K37" s="51">
        <v>3</v>
      </c>
      <c r="L37" s="132"/>
      <c r="M37" s="51">
        <v>2</v>
      </c>
      <c r="N37" s="196"/>
      <c r="O37" s="67">
        <f>SUM(Таблица219198[[#This Row],[I Этап]:[VIII Этап]])</f>
        <v>18</v>
      </c>
      <c r="P37" s="132"/>
    </row>
    <row r="38" spans="1:16" x14ac:dyDescent="0.25">
      <c r="A38" s="125">
        <v>12</v>
      </c>
      <c r="B38" s="125">
        <v>22</v>
      </c>
      <c r="C38" s="122" t="s">
        <v>12</v>
      </c>
      <c r="D38" s="122" t="s">
        <v>13</v>
      </c>
      <c r="E38" s="122" t="s">
        <v>14</v>
      </c>
      <c r="F38" s="122" t="s">
        <v>15</v>
      </c>
      <c r="G38" s="51">
        <v>12</v>
      </c>
      <c r="H38" s="132"/>
      <c r="I38" s="132"/>
      <c r="J38" s="132"/>
      <c r="K38" s="132"/>
      <c r="L38" s="51">
        <v>2</v>
      </c>
      <c r="M38" s="132"/>
      <c r="N38" s="196"/>
      <c r="O38" s="67">
        <f>SUM(Таблица219198[[#This Row],[I Этап]:[VIII Этап]])</f>
        <v>14</v>
      </c>
      <c r="P38" s="132"/>
    </row>
    <row r="39" spans="1:16" collapsed="1" x14ac:dyDescent="0.25">
      <c r="A39" s="192">
        <v>13</v>
      </c>
      <c r="B39" s="192" t="s">
        <v>853</v>
      </c>
      <c r="C39" s="195" t="s">
        <v>19</v>
      </c>
      <c r="D39" s="193" t="s">
        <v>20</v>
      </c>
      <c r="E39" s="193" t="s">
        <v>122</v>
      </c>
      <c r="F39" s="193" t="s">
        <v>2972</v>
      </c>
      <c r="G39" s="163"/>
      <c r="H39" s="163"/>
      <c r="I39" s="163"/>
      <c r="J39" s="163"/>
      <c r="K39" s="163"/>
      <c r="L39" s="163"/>
      <c r="M39" s="163"/>
      <c r="N39" s="196">
        <v>12</v>
      </c>
      <c r="O39" s="67">
        <f>SUM(Таблица219198[[#This Row],[I Этап]:[VIII Этап]])</f>
        <v>12</v>
      </c>
      <c r="P39" s="156"/>
    </row>
    <row r="40" spans="1:16" x14ac:dyDescent="0.25">
      <c r="A40" s="186">
        <v>14</v>
      </c>
      <c r="B40" s="186" t="s">
        <v>583</v>
      </c>
      <c r="C40" s="187" t="s">
        <v>326</v>
      </c>
      <c r="D40" s="187" t="s">
        <v>327</v>
      </c>
      <c r="E40" s="187" t="s">
        <v>328</v>
      </c>
      <c r="F40" s="187" t="s">
        <v>329</v>
      </c>
      <c r="G40" s="125"/>
      <c r="H40" s="51">
        <v>3</v>
      </c>
      <c r="I40" s="51">
        <v>1</v>
      </c>
      <c r="J40" s="51">
        <v>2</v>
      </c>
      <c r="K40" s="51">
        <v>4</v>
      </c>
      <c r="L40" s="51">
        <v>1</v>
      </c>
      <c r="M40" s="51">
        <v>1</v>
      </c>
      <c r="N40" s="196"/>
      <c r="O40" s="67">
        <f>SUM(Таблица219198[[#This Row],[I Этап]:[VIII Этап]])</f>
        <v>12</v>
      </c>
      <c r="P40" s="132"/>
    </row>
    <row r="41" spans="1:16" x14ac:dyDescent="0.25">
      <c r="A41" s="186">
        <v>15</v>
      </c>
      <c r="B41" s="186" t="s">
        <v>588</v>
      </c>
      <c r="C41" s="187" t="s">
        <v>28</v>
      </c>
      <c r="D41" s="187" t="s">
        <v>17</v>
      </c>
      <c r="E41" s="187" t="s">
        <v>32</v>
      </c>
      <c r="F41" s="187" t="s">
        <v>29</v>
      </c>
      <c r="G41" s="138"/>
      <c r="H41" s="138"/>
      <c r="I41" s="138"/>
      <c r="J41" s="138"/>
      <c r="K41" s="138"/>
      <c r="L41" s="51">
        <v>8</v>
      </c>
      <c r="M41" s="138"/>
      <c r="N41" s="196"/>
      <c r="O41" s="141">
        <f>SUM(Таблица219198[[#This Row],[I Этап]:[VIII Этап]])</f>
        <v>8</v>
      </c>
      <c r="P41" s="138"/>
    </row>
    <row r="42" spans="1:16" x14ac:dyDescent="0.25">
      <c r="A42" s="125">
        <v>16</v>
      </c>
      <c r="B42" s="125">
        <v>3</v>
      </c>
      <c r="C42" s="122" t="s">
        <v>16</v>
      </c>
      <c r="D42" s="122" t="s">
        <v>17</v>
      </c>
      <c r="E42" s="122" t="s">
        <v>18</v>
      </c>
      <c r="F42" s="122" t="s">
        <v>15</v>
      </c>
      <c r="G42" s="51">
        <v>5</v>
      </c>
      <c r="H42" s="132"/>
      <c r="I42" s="132"/>
      <c r="J42" s="132"/>
      <c r="K42" s="132"/>
      <c r="L42" s="132"/>
      <c r="M42" s="132"/>
      <c r="N42" s="196"/>
      <c r="O42" s="67">
        <f>SUM(Таблица219198[[#This Row],[I Этап]:[VIII Этап]])</f>
        <v>5</v>
      </c>
      <c r="P42" s="132"/>
    </row>
    <row r="43" spans="1:16" x14ac:dyDescent="0.25">
      <c r="A43" s="125">
        <v>17</v>
      </c>
      <c r="B43" s="138" t="s">
        <v>604</v>
      </c>
      <c r="C43" s="139" t="s">
        <v>262</v>
      </c>
      <c r="D43" s="139" t="s">
        <v>17</v>
      </c>
      <c r="E43" s="139" t="s">
        <v>404</v>
      </c>
      <c r="F43" s="139" t="s">
        <v>15</v>
      </c>
      <c r="G43" s="138"/>
      <c r="H43" s="138"/>
      <c r="I43" s="138"/>
      <c r="J43" s="138"/>
      <c r="K43" s="138"/>
      <c r="L43" s="51">
        <v>3</v>
      </c>
      <c r="M43" s="138"/>
      <c r="N43" s="196"/>
      <c r="O43" s="141">
        <f>SUM(Таблица219198[[#This Row],[I Этап]:[VIII Этап]])</f>
        <v>3</v>
      </c>
      <c r="P43" s="138"/>
    </row>
    <row r="44" spans="1:16" x14ac:dyDescent="0.25">
      <c r="A44" s="125">
        <v>18</v>
      </c>
      <c r="B44" s="125" t="s">
        <v>588</v>
      </c>
      <c r="C44" s="122" t="s">
        <v>31</v>
      </c>
      <c r="D44" s="122" t="s">
        <v>17</v>
      </c>
      <c r="E44" s="122" t="s">
        <v>32</v>
      </c>
      <c r="F44" s="122" t="s">
        <v>29</v>
      </c>
      <c r="G44" s="125"/>
      <c r="H44" s="51">
        <v>2</v>
      </c>
      <c r="I44" s="132"/>
      <c r="J44" s="132"/>
      <c r="K44" s="132"/>
      <c r="L44" s="132"/>
      <c r="M44" s="132"/>
      <c r="N44" s="196"/>
      <c r="O44" s="67">
        <f>SUM(Таблица219198[[#This Row],[I Этап]:[VIII Этап]])</f>
        <v>2</v>
      </c>
      <c r="P44" s="132"/>
    </row>
    <row r="45" spans="1:16" x14ac:dyDescent="0.25">
      <c r="A45" s="125">
        <v>19</v>
      </c>
      <c r="B45" s="175">
        <v>89</v>
      </c>
      <c r="C45" s="176" t="s">
        <v>112</v>
      </c>
      <c r="D45" s="176" t="s">
        <v>17</v>
      </c>
      <c r="E45" s="176" t="s">
        <v>113</v>
      </c>
      <c r="F45" s="176" t="s">
        <v>39</v>
      </c>
      <c r="G45" s="51">
        <v>1</v>
      </c>
      <c r="H45" s="132"/>
      <c r="I45" s="132"/>
      <c r="J45" s="132"/>
      <c r="K45" s="132"/>
      <c r="L45" s="132"/>
      <c r="M45" s="132"/>
      <c r="N45" s="196"/>
      <c r="O45" s="67">
        <f>SUM(Таблица219198[[#This Row],[I Этап]:[VIII Этап]])</f>
        <v>1</v>
      </c>
      <c r="P45" s="132"/>
    </row>
    <row r="46" spans="1:16" x14ac:dyDescent="0.25">
      <c r="A46" s="125">
        <v>20</v>
      </c>
      <c r="B46" s="125" t="s">
        <v>2000</v>
      </c>
      <c r="C46" s="122" t="s">
        <v>9</v>
      </c>
      <c r="D46" s="122" t="s">
        <v>87</v>
      </c>
      <c r="E46" s="122" t="s">
        <v>1095</v>
      </c>
      <c r="F46" s="122" t="s">
        <v>15</v>
      </c>
      <c r="G46" s="125"/>
      <c r="H46" s="125"/>
      <c r="I46" s="125"/>
      <c r="J46" s="125"/>
      <c r="K46" s="51">
        <v>1</v>
      </c>
      <c r="L46" s="125"/>
      <c r="M46" s="125"/>
      <c r="N46" s="196"/>
      <c r="O46" s="137">
        <f>SUM(Таблица219198[[#This Row],[I Этап]:[VIII Этап]])</f>
        <v>1</v>
      </c>
      <c r="P46" s="125"/>
    </row>
    <row r="47" spans="1:16" x14ac:dyDescent="0.25">
      <c r="A47" s="207" t="s">
        <v>351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6" x14ac:dyDescent="0.25">
      <c r="A48" s="128" t="s">
        <v>340</v>
      </c>
      <c r="B48" s="128" t="s">
        <v>341</v>
      </c>
      <c r="C48" s="129" t="s">
        <v>0</v>
      </c>
      <c r="D48" s="129" t="s">
        <v>1</v>
      </c>
      <c r="E48" s="129" t="s">
        <v>342</v>
      </c>
      <c r="F48" s="129" t="s">
        <v>3</v>
      </c>
      <c r="G48" s="128" t="s">
        <v>1060</v>
      </c>
      <c r="H48" s="128" t="s">
        <v>1061</v>
      </c>
      <c r="I48" s="128" t="s">
        <v>1062</v>
      </c>
      <c r="J48" s="128" t="s">
        <v>1063</v>
      </c>
      <c r="K48" s="128" t="s">
        <v>1064</v>
      </c>
      <c r="L48" s="128" t="s">
        <v>1065</v>
      </c>
      <c r="M48" s="128" t="s">
        <v>1066</v>
      </c>
      <c r="N48" s="128" t="s">
        <v>1067</v>
      </c>
      <c r="O48" s="128" t="s">
        <v>347</v>
      </c>
      <c r="P48" s="128" t="s">
        <v>1068</v>
      </c>
    </row>
    <row r="49" spans="1:16" x14ac:dyDescent="0.25">
      <c r="A49" s="125">
        <v>1</v>
      </c>
      <c r="B49" s="125" t="s">
        <v>644</v>
      </c>
      <c r="C49" s="122" t="s">
        <v>4</v>
      </c>
      <c r="D49" s="122" t="s">
        <v>5</v>
      </c>
      <c r="E49" s="122" t="s">
        <v>6</v>
      </c>
      <c r="F49" s="122" t="s">
        <v>11</v>
      </c>
      <c r="G49" s="51">
        <v>8</v>
      </c>
      <c r="H49" s="51">
        <v>15</v>
      </c>
      <c r="I49" s="51">
        <v>15</v>
      </c>
      <c r="J49" s="51">
        <v>15</v>
      </c>
      <c r="K49" s="51">
        <v>15</v>
      </c>
      <c r="L49" s="51">
        <v>15</v>
      </c>
      <c r="M49" s="51">
        <v>15</v>
      </c>
      <c r="N49" s="196">
        <v>30</v>
      </c>
      <c r="O49" s="67">
        <f>SUM(Таблица229299[[#This Row],[I Этап]:[VIII Этап]])</f>
        <v>128</v>
      </c>
      <c r="P49" s="51"/>
    </row>
    <row r="50" spans="1:16" x14ac:dyDescent="0.25">
      <c r="A50" s="125">
        <v>2</v>
      </c>
      <c r="B50" s="125" t="s">
        <v>650</v>
      </c>
      <c r="C50" s="122" t="s">
        <v>108</v>
      </c>
      <c r="D50" s="122" t="s">
        <v>87</v>
      </c>
      <c r="E50" s="122" t="s">
        <v>170</v>
      </c>
      <c r="F50" s="122" t="s">
        <v>106</v>
      </c>
      <c r="G50" s="51">
        <v>6</v>
      </c>
      <c r="H50" s="51">
        <v>12</v>
      </c>
      <c r="I50" s="51">
        <v>10</v>
      </c>
      <c r="J50" s="51">
        <v>12</v>
      </c>
      <c r="K50" s="51">
        <v>12</v>
      </c>
      <c r="L50" s="51">
        <v>10</v>
      </c>
      <c r="M50" s="51">
        <v>12</v>
      </c>
      <c r="N50" s="196">
        <v>16</v>
      </c>
      <c r="O50" s="67">
        <f>SUM(Таблица229299[[#This Row],[I Этап]:[VIII Этап]])</f>
        <v>90</v>
      </c>
      <c r="P50" s="51"/>
    </row>
    <row r="51" spans="1:16" x14ac:dyDescent="0.25">
      <c r="A51" s="192">
        <v>3</v>
      </c>
      <c r="B51" s="192" t="s">
        <v>661</v>
      </c>
      <c r="C51" s="193" t="s">
        <v>131</v>
      </c>
      <c r="D51" s="193" t="s">
        <v>17</v>
      </c>
      <c r="E51" s="193" t="s">
        <v>34</v>
      </c>
      <c r="F51" s="193" t="s">
        <v>132</v>
      </c>
      <c r="G51" s="51">
        <v>4</v>
      </c>
      <c r="H51" s="51">
        <v>8</v>
      </c>
      <c r="I51" s="51">
        <v>6</v>
      </c>
      <c r="J51" s="51">
        <v>5</v>
      </c>
      <c r="K51" s="51">
        <v>2</v>
      </c>
      <c r="L51" s="51">
        <v>5</v>
      </c>
      <c r="M51" s="51">
        <v>5</v>
      </c>
      <c r="N51" s="196">
        <v>20</v>
      </c>
      <c r="O51" s="67">
        <f>SUM(Таблица229299[[#This Row],[I Этап]:[VIII Этап]])</f>
        <v>55</v>
      </c>
      <c r="P51" s="51"/>
    </row>
    <row r="52" spans="1:16" collapsed="1" x14ac:dyDescent="0.25">
      <c r="A52" s="125">
        <v>4</v>
      </c>
      <c r="B52" s="125" t="s">
        <v>667</v>
      </c>
      <c r="C52" s="122" t="s">
        <v>37</v>
      </c>
      <c r="D52" s="122" t="s">
        <v>17</v>
      </c>
      <c r="E52" s="122" t="s">
        <v>38</v>
      </c>
      <c r="F52" s="122" t="s">
        <v>39</v>
      </c>
      <c r="G52" s="51">
        <v>2</v>
      </c>
      <c r="H52" s="51">
        <v>6</v>
      </c>
      <c r="I52" s="51">
        <v>8</v>
      </c>
      <c r="J52" s="51">
        <v>8</v>
      </c>
      <c r="K52" s="51">
        <v>10</v>
      </c>
      <c r="L52" s="51">
        <v>4</v>
      </c>
      <c r="M52" s="51">
        <v>4</v>
      </c>
      <c r="N52" s="196">
        <v>12</v>
      </c>
      <c r="O52" s="67">
        <f>SUM(Таблица229299[[#This Row],[I Этап]:[VIII Этап]])</f>
        <v>54</v>
      </c>
      <c r="P52" s="51"/>
    </row>
    <row r="53" spans="1:16" x14ac:dyDescent="0.25">
      <c r="A53" s="125">
        <v>5</v>
      </c>
      <c r="B53" s="125">
        <v>69</v>
      </c>
      <c r="C53" s="122" t="s">
        <v>84</v>
      </c>
      <c r="D53" s="122" t="s">
        <v>17</v>
      </c>
      <c r="E53" s="122" t="s">
        <v>34</v>
      </c>
      <c r="F53" s="122" t="s">
        <v>15</v>
      </c>
      <c r="G53" s="51">
        <v>10</v>
      </c>
      <c r="H53" s="125"/>
      <c r="I53" s="51">
        <v>5</v>
      </c>
      <c r="J53" s="51">
        <v>10</v>
      </c>
      <c r="K53" s="51">
        <v>4</v>
      </c>
      <c r="L53" s="51">
        <v>6</v>
      </c>
      <c r="M53" s="51">
        <v>8</v>
      </c>
      <c r="N53" s="196">
        <v>8</v>
      </c>
      <c r="O53" s="67">
        <f>SUM(Таблица229299[[#This Row],[I Этап]:[VIII Этап]])</f>
        <v>51</v>
      </c>
      <c r="P53" s="51"/>
    </row>
    <row r="54" spans="1:16" x14ac:dyDescent="0.25">
      <c r="A54" s="186">
        <v>6</v>
      </c>
      <c r="B54" s="186">
        <v>40</v>
      </c>
      <c r="C54" s="187" t="s">
        <v>139</v>
      </c>
      <c r="D54" s="187" t="s">
        <v>17</v>
      </c>
      <c r="E54" s="187" t="s">
        <v>137</v>
      </c>
      <c r="F54" s="187" t="s">
        <v>138</v>
      </c>
      <c r="G54" s="51">
        <v>15</v>
      </c>
      <c r="H54" s="125"/>
      <c r="I54" s="51">
        <v>12</v>
      </c>
      <c r="J54" s="51">
        <v>3</v>
      </c>
      <c r="K54" s="51">
        <v>6</v>
      </c>
      <c r="L54" s="51">
        <v>12</v>
      </c>
      <c r="N54" s="196"/>
      <c r="O54" s="67">
        <f>SUM(Таблица229299[[#This Row],[I Этап]:[VIII Этап]])</f>
        <v>48</v>
      </c>
      <c r="P54" s="51"/>
    </row>
    <row r="55" spans="1:16" x14ac:dyDescent="0.25">
      <c r="A55" s="192">
        <v>7</v>
      </c>
      <c r="B55" s="192" t="s">
        <v>2082</v>
      </c>
      <c r="C55" s="193" t="s">
        <v>16</v>
      </c>
      <c r="D55" s="193" t="s">
        <v>17</v>
      </c>
      <c r="E55" s="193" t="s">
        <v>6</v>
      </c>
      <c r="F55" s="193" t="s">
        <v>11</v>
      </c>
      <c r="G55" s="125"/>
      <c r="H55" s="125"/>
      <c r="K55" s="51">
        <v>3</v>
      </c>
      <c r="L55" s="51">
        <v>8</v>
      </c>
      <c r="M55" s="51">
        <v>10</v>
      </c>
      <c r="N55" s="196">
        <v>24</v>
      </c>
      <c r="O55" s="137">
        <f>SUM(Таблица229299[[#This Row],[I Этап]:[VIII Этап]])</f>
        <v>45</v>
      </c>
      <c r="P55" s="51"/>
    </row>
    <row r="56" spans="1:16" x14ac:dyDescent="0.25">
      <c r="A56" s="186">
        <v>8</v>
      </c>
      <c r="B56" s="186" t="s">
        <v>656</v>
      </c>
      <c r="C56" s="187" t="s">
        <v>136</v>
      </c>
      <c r="D56" s="187" t="s">
        <v>17</v>
      </c>
      <c r="E56" s="187" t="s">
        <v>137</v>
      </c>
      <c r="F56" s="187" t="s">
        <v>138</v>
      </c>
      <c r="G56" s="51">
        <v>5</v>
      </c>
      <c r="H56" s="51">
        <v>10</v>
      </c>
      <c r="J56" s="51">
        <v>6</v>
      </c>
      <c r="L56" s="51">
        <v>3</v>
      </c>
      <c r="M56" s="51">
        <v>6</v>
      </c>
      <c r="N56" s="196">
        <v>10</v>
      </c>
      <c r="O56" s="67">
        <f>SUM(Таблица229299[[#This Row],[I Этап]:[VIII Этап]])</f>
        <v>40</v>
      </c>
      <c r="P56" s="51"/>
    </row>
    <row r="57" spans="1:16" x14ac:dyDescent="0.25">
      <c r="A57" s="125">
        <v>9</v>
      </c>
      <c r="B57" s="125" t="s">
        <v>677</v>
      </c>
      <c r="C57" s="122" t="s">
        <v>23</v>
      </c>
      <c r="D57" s="122" t="s">
        <v>87</v>
      </c>
      <c r="E57" s="122" t="s">
        <v>24</v>
      </c>
      <c r="F57" s="122" t="s">
        <v>352</v>
      </c>
      <c r="G57" s="51">
        <v>3</v>
      </c>
      <c r="H57" s="51">
        <v>4</v>
      </c>
      <c r="I57" s="51">
        <v>3</v>
      </c>
      <c r="J57" s="51">
        <v>4</v>
      </c>
      <c r="K57" s="51">
        <v>8</v>
      </c>
      <c r="N57" s="196"/>
      <c r="O57" s="67">
        <f>SUM(Таблица229299[[#This Row],[I Этап]:[VIII Этап]])</f>
        <v>22</v>
      </c>
      <c r="P57" s="51"/>
    </row>
    <row r="58" spans="1:16" collapsed="1" x14ac:dyDescent="0.25">
      <c r="A58" s="125">
        <v>10</v>
      </c>
      <c r="B58" s="125" t="s">
        <v>672</v>
      </c>
      <c r="C58" s="122" t="s">
        <v>48</v>
      </c>
      <c r="D58" s="122" t="s">
        <v>17</v>
      </c>
      <c r="E58" s="122" t="s">
        <v>49</v>
      </c>
      <c r="F58" s="122" t="s">
        <v>39</v>
      </c>
      <c r="G58" s="51">
        <v>12</v>
      </c>
      <c r="H58" s="51">
        <v>5</v>
      </c>
      <c r="N58" s="196"/>
      <c r="O58" s="67">
        <f>SUM(Таблица229299[[#This Row],[I Этап]:[VIII Этап]])</f>
        <v>17</v>
      </c>
      <c r="P58" s="51"/>
    </row>
    <row r="59" spans="1:16" x14ac:dyDescent="0.25">
      <c r="A59" s="125">
        <v>11</v>
      </c>
      <c r="B59" s="125" t="s">
        <v>683</v>
      </c>
      <c r="C59" s="122" t="s">
        <v>266</v>
      </c>
      <c r="D59" s="122" t="s">
        <v>17</v>
      </c>
      <c r="E59" s="122" t="s">
        <v>58</v>
      </c>
      <c r="F59" s="122" t="s">
        <v>128</v>
      </c>
      <c r="G59" s="125"/>
      <c r="H59" s="51">
        <v>3</v>
      </c>
      <c r="I59" s="51">
        <v>2</v>
      </c>
      <c r="J59" s="51">
        <v>1</v>
      </c>
      <c r="K59" s="51">
        <v>5</v>
      </c>
      <c r="L59" s="51">
        <v>1</v>
      </c>
      <c r="N59" s="196"/>
      <c r="O59" s="67">
        <f>SUM(Таблица229299[[#This Row],[I Этап]:[VIII Этап]])</f>
        <v>12</v>
      </c>
      <c r="P59" s="51"/>
    </row>
    <row r="60" spans="1:16" x14ac:dyDescent="0.25">
      <c r="A60" s="192">
        <v>12</v>
      </c>
      <c r="B60" s="192" t="s">
        <v>1677</v>
      </c>
      <c r="C60" s="193" t="s">
        <v>1498</v>
      </c>
      <c r="D60" s="193" t="s">
        <v>1499</v>
      </c>
      <c r="E60" s="193" t="s">
        <v>1500</v>
      </c>
      <c r="F60" s="193" t="s">
        <v>409</v>
      </c>
      <c r="G60" s="125"/>
      <c r="H60" s="125"/>
      <c r="I60" s="125"/>
      <c r="N60" s="196">
        <v>6</v>
      </c>
      <c r="O60" s="137">
        <f>SUM(Таблица229299[[#This Row],[I Этап]:[VIII Этап]])</f>
        <v>6</v>
      </c>
      <c r="P60" s="137"/>
    </row>
    <row r="61" spans="1:16" x14ac:dyDescent="0.25">
      <c r="A61" s="125">
        <v>13</v>
      </c>
      <c r="B61" s="125" t="s">
        <v>680</v>
      </c>
      <c r="C61" s="122" t="s">
        <v>71</v>
      </c>
      <c r="D61" s="122" t="s">
        <v>17</v>
      </c>
      <c r="E61" s="122" t="s">
        <v>72</v>
      </c>
      <c r="F61" s="122" t="s">
        <v>7</v>
      </c>
      <c r="G61" s="125"/>
      <c r="H61" s="51">
        <v>1</v>
      </c>
      <c r="J61" s="51">
        <v>2</v>
      </c>
      <c r="K61" s="51">
        <v>1</v>
      </c>
      <c r="L61" s="51">
        <v>2</v>
      </c>
      <c r="N61" s="196"/>
      <c r="O61" s="67">
        <f>SUM(Таблица229299[[#This Row],[I Этап]:[VIII Этап]])</f>
        <v>6</v>
      </c>
      <c r="P61" s="51"/>
    </row>
    <row r="62" spans="1:16" collapsed="1" x14ac:dyDescent="0.25">
      <c r="A62" s="186">
        <v>14</v>
      </c>
      <c r="B62" s="186" t="s">
        <v>692</v>
      </c>
      <c r="C62" s="187" t="s">
        <v>65</v>
      </c>
      <c r="D62" s="187" t="s">
        <v>17</v>
      </c>
      <c r="E62" s="187" t="s">
        <v>66</v>
      </c>
      <c r="F62" s="187" t="s">
        <v>39</v>
      </c>
      <c r="G62" s="125"/>
      <c r="H62" s="125"/>
      <c r="I62" s="51">
        <v>4</v>
      </c>
      <c r="N62" s="196"/>
      <c r="O62" s="67">
        <f>SUM(Таблица229299[[#This Row],[I Этап]:[VIII Этап]])</f>
        <v>4</v>
      </c>
      <c r="P62" s="51"/>
    </row>
    <row r="63" spans="1:16" x14ac:dyDescent="0.25">
      <c r="A63" s="125">
        <v>15</v>
      </c>
      <c r="B63" s="51" t="s">
        <v>707</v>
      </c>
      <c r="C63" s="52" t="s">
        <v>125</v>
      </c>
      <c r="D63" s="52" t="s">
        <v>17</v>
      </c>
      <c r="E63" s="52" t="s">
        <v>126</v>
      </c>
      <c r="F63" s="52" t="s">
        <v>15</v>
      </c>
      <c r="G63" s="125"/>
      <c r="H63" s="125"/>
      <c r="I63" s="51">
        <v>1</v>
      </c>
      <c r="M63" s="51">
        <v>3</v>
      </c>
      <c r="N63" s="196"/>
      <c r="O63" s="137">
        <f>SUM(Таблица229299[[#This Row],[I Этап]:[VIII Этап]])</f>
        <v>4</v>
      </c>
      <c r="P63" s="51"/>
    </row>
    <row r="64" spans="1:16" x14ac:dyDescent="0.25">
      <c r="A64" s="125">
        <v>16</v>
      </c>
      <c r="B64" s="51" t="s">
        <v>1686</v>
      </c>
      <c r="C64" s="52" t="s">
        <v>1507</v>
      </c>
      <c r="D64" s="52" t="s">
        <v>17</v>
      </c>
      <c r="E64" s="52" t="s">
        <v>34</v>
      </c>
      <c r="F64" s="52" t="s">
        <v>1508</v>
      </c>
      <c r="G64" s="125"/>
      <c r="H64" s="125"/>
      <c r="I64" s="125"/>
      <c r="N64" s="196">
        <v>4</v>
      </c>
      <c r="O64" s="137">
        <f>SUM(Таблица229299[[#This Row],[I Этап]:[VIII Этап]])</f>
        <v>4</v>
      </c>
      <c r="P64" s="137"/>
    </row>
    <row r="65" spans="1:16" x14ac:dyDescent="0.25">
      <c r="A65" s="125">
        <v>17</v>
      </c>
      <c r="B65" s="51" t="s">
        <v>727</v>
      </c>
      <c r="C65" s="52" t="s">
        <v>322</v>
      </c>
      <c r="D65" s="52" t="s">
        <v>17</v>
      </c>
      <c r="E65" s="52" t="s">
        <v>58</v>
      </c>
      <c r="F65" s="52" t="s">
        <v>323</v>
      </c>
      <c r="G65" s="125"/>
      <c r="H65" s="125"/>
      <c r="M65" s="51">
        <v>2</v>
      </c>
      <c r="N65" s="196">
        <v>2</v>
      </c>
      <c r="O65" s="137">
        <f>SUM(Таблица229299[[#This Row],[I Этап]:[VIII Этап]])</f>
        <v>4</v>
      </c>
      <c r="P65" s="51"/>
    </row>
    <row r="66" spans="1:16" x14ac:dyDescent="0.25">
      <c r="A66" s="125">
        <v>18</v>
      </c>
      <c r="B66" s="125" t="s">
        <v>687</v>
      </c>
      <c r="C66" s="122" t="s">
        <v>191</v>
      </c>
      <c r="D66" s="122" t="s">
        <v>17</v>
      </c>
      <c r="E66" s="122" t="s">
        <v>24</v>
      </c>
      <c r="F66" s="122" t="s">
        <v>21</v>
      </c>
      <c r="G66" s="51">
        <v>1</v>
      </c>
      <c r="H66" s="51">
        <v>2</v>
      </c>
      <c r="N66" s="196"/>
      <c r="O66" s="137">
        <f>SUM(Таблица229299[[#This Row],[I Этап]:[VIII Этап]])</f>
        <v>3</v>
      </c>
      <c r="P66" s="51"/>
    </row>
    <row r="67" spans="1:16" x14ac:dyDescent="0.25">
      <c r="A67" s="125">
        <v>19</v>
      </c>
      <c r="B67" s="51" t="s">
        <v>2495</v>
      </c>
      <c r="C67" s="52" t="s">
        <v>2306</v>
      </c>
      <c r="D67" s="52" t="s">
        <v>388</v>
      </c>
      <c r="E67" s="52" t="s">
        <v>389</v>
      </c>
      <c r="F67" s="52" t="s">
        <v>15</v>
      </c>
      <c r="G67" s="125"/>
      <c r="H67" s="125"/>
      <c r="M67" s="51">
        <v>1</v>
      </c>
      <c r="N67" s="196"/>
      <c r="O67" s="137">
        <f>SUM(Таблица229299[[#This Row],[I Этап]:[VIII Этап]])</f>
        <v>1</v>
      </c>
      <c r="P67" s="51"/>
    </row>
    <row r="68" spans="1:16" x14ac:dyDescent="0.25">
      <c r="A68" s="207" t="s">
        <v>358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x14ac:dyDescent="0.25">
      <c r="A69" s="128" t="s">
        <v>340</v>
      </c>
      <c r="B69" s="128" t="s">
        <v>341</v>
      </c>
      <c r="C69" s="129" t="s">
        <v>0</v>
      </c>
      <c r="D69" s="129" t="s">
        <v>1</v>
      </c>
      <c r="E69" s="129" t="s">
        <v>342</v>
      </c>
      <c r="F69" s="129" t="s">
        <v>3</v>
      </c>
      <c r="G69" s="128" t="s">
        <v>1060</v>
      </c>
      <c r="H69" s="128" t="s">
        <v>1061</v>
      </c>
      <c r="I69" s="128" t="s">
        <v>1062</v>
      </c>
      <c r="J69" s="128" t="s">
        <v>1063</v>
      </c>
      <c r="K69" s="128" t="s">
        <v>1064</v>
      </c>
      <c r="L69" s="128" t="s">
        <v>1065</v>
      </c>
      <c r="M69" s="128" t="s">
        <v>1066</v>
      </c>
      <c r="N69" s="128" t="s">
        <v>1067</v>
      </c>
      <c r="O69" s="128" t="s">
        <v>347</v>
      </c>
      <c r="P69" s="128" t="s">
        <v>1068</v>
      </c>
    </row>
    <row r="70" spans="1:16" x14ac:dyDescent="0.25">
      <c r="A70" s="126">
        <v>1</v>
      </c>
      <c r="B70" s="126" t="s">
        <v>764</v>
      </c>
      <c r="C70" s="127" t="s">
        <v>19</v>
      </c>
      <c r="D70" s="127" t="s">
        <v>20</v>
      </c>
      <c r="E70" s="127" t="s">
        <v>141</v>
      </c>
      <c r="F70" s="127" t="s">
        <v>21</v>
      </c>
      <c r="G70" s="51">
        <v>15</v>
      </c>
      <c r="H70" s="51">
        <v>15</v>
      </c>
      <c r="I70" s="126"/>
      <c r="J70" s="51">
        <v>8</v>
      </c>
      <c r="K70" s="51">
        <v>12</v>
      </c>
      <c r="L70" s="51">
        <v>10</v>
      </c>
      <c r="M70" s="51">
        <v>12</v>
      </c>
      <c r="N70" s="196">
        <v>30</v>
      </c>
      <c r="O70" s="164">
        <f>SUM(Таблица1993100[[#This Row],[I Этап]:[VIII Этап]])</f>
        <v>102</v>
      </c>
      <c r="P70" s="126"/>
    </row>
    <row r="71" spans="1:16" x14ac:dyDescent="0.25">
      <c r="A71" s="126">
        <v>2</v>
      </c>
      <c r="B71" s="126" t="s">
        <v>1357</v>
      </c>
      <c r="C71" s="127" t="s">
        <v>1096</v>
      </c>
      <c r="D71" s="127" t="s">
        <v>17</v>
      </c>
      <c r="E71" s="127" t="s">
        <v>92</v>
      </c>
      <c r="F71" s="127" t="s">
        <v>39</v>
      </c>
      <c r="G71" s="126"/>
      <c r="H71" s="126"/>
      <c r="I71" s="51">
        <v>12</v>
      </c>
      <c r="J71" s="51">
        <v>15</v>
      </c>
      <c r="K71" s="51">
        <v>10</v>
      </c>
      <c r="L71" s="51">
        <v>15</v>
      </c>
      <c r="M71" s="51">
        <v>10</v>
      </c>
      <c r="N71" s="196">
        <v>24</v>
      </c>
      <c r="O71" s="165">
        <f>SUM(Таблица1993100[[#This Row],[I Этап]:[VIII Этап]])</f>
        <v>86</v>
      </c>
      <c r="P71" s="126"/>
    </row>
    <row r="72" spans="1:16" x14ac:dyDescent="0.25">
      <c r="A72" s="192">
        <v>3</v>
      </c>
      <c r="B72" s="192" t="s">
        <v>785</v>
      </c>
      <c r="C72" s="193" t="s">
        <v>279</v>
      </c>
      <c r="D72" s="193" t="s">
        <v>17</v>
      </c>
      <c r="E72" s="193" t="s">
        <v>66</v>
      </c>
      <c r="F72" s="193" t="s">
        <v>1863</v>
      </c>
      <c r="G72" s="51">
        <v>3</v>
      </c>
      <c r="H72" s="51">
        <v>6</v>
      </c>
      <c r="I72" s="51">
        <v>10</v>
      </c>
      <c r="J72" s="51">
        <v>12</v>
      </c>
      <c r="K72" s="51">
        <v>8</v>
      </c>
      <c r="L72" s="51">
        <v>5</v>
      </c>
      <c r="M72" s="51">
        <v>8</v>
      </c>
      <c r="N72" s="196">
        <v>16</v>
      </c>
      <c r="O72" s="164">
        <f>SUM(Таблица1993100[[#This Row],[I Этап]:[VIII Этап]])</f>
        <v>68</v>
      </c>
      <c r="P72" s="126"/>
    </row>
    <row r="73" spans="1:16" x14ac:dyDescent="0.25">
      <c r="A73" s="186">
        <v>4</v>
      </c>
      <c r="B73" s="186" t="s">
        <v>775</v>
      </c>
      <c r="C73" s="187" t="s">
        <v>119</v>
      </c>
      <c r="D73" s="187" t="s">
        <v>17</v>
      </c>
      <c r="E73" s="187" t="s">
        <v>140</v>
      </c>
      <c r="F73" s="187" t="s">
        <v>105</v>
      </c>
      <c r="G73" s="51">
        <v>12</v>
      </c>
      <c r="H73" s="51">
        <v>10</v>
      </c>
      <c r="I73" s="51">
        <v>15</v>
      </c>
      <c r="J73" s="51">
        <v>10</v>
      </c>
      <c r="K73" s="51">
        <v>6</v>
      </c>
      <c r="L73" s="51">
        <v>8</v>
      </c>
      <c r="M73" s="51">
        <v>6</v>
      </c>
      <c r="N73" s="196"/>
      <c r="O73" s="164">
        <f>SUM(Таблица1993100[[#This Row],[I Этап]:[VIII Этап]])</f>
        <v>67</v>
      </c>
      <c r="P73" s="126"/>
    </row>
    <row r="74" spans="1:16" x14ac:dyDescent="0.25">
      <c r="A74" s="126">
        <v>5</v>
      </c>
      <c r="B74" s="126" t="s">
        <v>1729</v>
      </c>
      <c r="C74" s="127" t="s">
        <v>1513</v>
      </c>
      <c r="D74" s="127" t="s">
        <v>17</v>
      </c>
      <c r="E74" s="127" t="s">
        <v>35</v>
      </c>
      <c r="F74" s="122" t="s">
        <v>29</v>
      </c>
      <c r="G74" s="126"/>
      <c r="H74" s="126"/>
      <c r="I74" s="126"/>
      <c r="J74" s="51">
        <v>2</v>
      </c>
      <c r="K74" s="51">
        <v>15</v>
      </c>
      <c r="L74" s="51">
        <v>12</v>
      </c>
      <c r="M74" s="51">
        <v>15</v>
      </c>
      <c r="N74" s="196">
        <v>20</v>
      </c>
      <c r="O74" s="165">
        <f>SUM(Таблица1993100[[#This Row],[I Этап]:[VIII Этап]])</f>
        <v>64</v>
      </c>
      <c r="P74" s="126"/>
    </row>
    <row r="75" spans="1:16" x14ac:dyDescent="0.25">
      <c r="A75" s="126">
        <v>6</v>
      </c>
      <c r="B75" s="126" t="s">
        <v>779</v>
      </c>
      <c r="C75" s="127" t="s">
        <v>93</v>
      </c>
      <c r="D75" s="127" t="s">
        <v>17</v>
      </c>
      <c r="E75" s="127" t="s">
        <v>94</v>
      </c>
      <c r="F75" s="127" t="s">
        <v>39</v>
      </c>
      <c r="G75" s="51">
        <v>10</v>
      </c>
      <c r="H75" s="51">
        <v>8</v>
      </c>
      <c r="I75" s="51">
        <v>8</v>
      </c>
      <c r="J75" s="51">
        <v>5</v>
      </c>
      <c r="K75" s="51">
        <v>5</v>
      </c>
      <c r="L75" s="51">
        <v>6</v>
      </c>
      <c r="M75" s="51">
        <v>4</v>
      </c>
      <c r="N75" s="196">
        <v>12</v>
      </c>
      <c r="O75" s="164">
        <f>SUM(Таблица1993100[[#This Row],[I Этап]:[VIII Этап]])</f>
        <v>58</v>
      </c>
      <c r="P75" s="126"/>
    </row>
    <row r="76" spans="1:16" collapsed="1" x14ac:dyDescent="0.25">
      <c r="A76" s="126">
        <v>7</v>
      </c>
      <c r="B76" s="126" t="s">
        <v>790</v>
      </c>
      <c r="C76" s="127" t="s">
        <v>162</v>
      </c>
      <c r="D76" s="127" t="s">
        <v>20</v>
      </c>
      <c r="E76" s="127" t="s">
        <v>163</v>
      </c>
      <c r="F76" s="127" t="s">
        <v>128</v>
      </c>
      <c r="G76" s="126"/>
      <c r="H76" s="51">
        <v>5</v>
      </c>
      <c r="I76" s="51">
        <v>6</v>
      </c>
      <c r="J76" s="51">
        <v>6</v>
      </c>
      <c r="K76" s="51">
        <v>3</v>
      </c>
      <c r="L76" s="51">
        <v>4</v>
      </c>
      <c r="M76" s="51">
        <v>5</v>
      </c>
      <c r="N76" s="196">
        <v>10</v>
      </c>
      <c r="O76" s="165">
        <f>SUM(Таблица1993100[[#This Row],[I Этап]:[VIII Этап]])</f>
        <v>39</v>
      </c>
      <c r="P76" s="126"/>
    </row>
    <row r="77" spans="1:16" x14ac:dyDescent="0.25">
      <c r="A77" s="126">
        <v>8</v>
      </c>
      <c r="B77" s="126" t="s">
        <v>770</v>
      </c>
      <c r="C77" s="127" t="s">
        <v>238</v>
      </c>
      <c r="D77" s="127" t="s">
        <v>17</v>
      </c>
      <c r="E77" s="127" t="s">
        <v>35</v>
      </c>
      <c r="F77" s="127" t="s">
        <v>63</v>
      </c>
      <c r="G77" s="51">
        <v>8</v>
      </c>
      <c r="H77" s="51">
        <v>12</v>
      </c>
      <c r="I77" s="126"/>
      <c r="J77" s="51">
        <v>4</v>
      </c>
      <c r="K77" s="126"/>
      <c r="L77" s="126"/>
      <c r="M77" s="126"/>
      <c r="N77" s="196"/>
      <c r="O77" s="164">
        <f>SUM(Таблица1993100[[#This Row],[I Этап]:[VIII Этап]])</f>
        <v>24</v>
      </c>
      <c r="P77" s="126"/>
    </row>
    <row r="78" spans="1:16" x14ac:dyDescent="0.25">
      <c r="A78" s="192">
        <v>9</v>
      </c>
      <c r="B78" s="192" t="s">
        <v>805</v>
      </c>
      <c r="C78" s="193" t="s">
        <v>259</v>
      </c>
      <c r="D78" s="193" t="s">
        <v>17</v>
      </c>
      <c r="E78" s="193" t="s">
        <v>260</v>
      </c>
      <c r="F78" s="193" t="s">
        <v>128</v>
      </c>
      <c r="G78" s="51">
        <v>5</v>
      </c>
      <c r="H78" s="51">
        <v>2</v>
      </c>
      <c r="I78" s="51">
        <v>1</v>
      </c>
      <c r="J78" s="126"/>
      <c r="K78" s="126"/>
      <c r="L78" s="51">
        <v>2</v>
      </c>
      <c r="M78" s="51">
        <v>2</v>
      </c>
      <c r="N78" s="196">
        <v>4</v>
      </c>
      <c r="O78" s="164">
        <f>SUM(Таблица1993100[[#This Row],[I Этап]:[VIII Этап]])</f>
        <v>16</v>
      </c>
      <c r="P78" s="126"/>
    </row>
    <row r="79" spans="1:16" x14ac:dyDescent="0.25">
      <c r="A79" s="192">
        <v>10</v>
      </c>
      <c r="B79" s="192" t="s">
        <v>1380</v>
      </c>
      <c r="C79" s="193" t="s">
        <v>1089</v>
      </c>
      <c r="D79" s="193" t="s">
        <v>17</v>
      </c>
      <c r="E79" s="193" t="s">
        <v>141</v>
      </c>
      <c r="F79" s="193" t="s">
        <v>1090</v>
      </c>
      <c r="G79" s="126"/>
      <c r="H79" s="126"/>
      <c r="I79" s="126"/>
      <c r="J79" s="51">
        <v>3</v>
      </c>
      <c r="K79" s="51">
        <v>1</v>
      </c>
      <c r="L79" s="51">
        <v>3</v>
      </c>
      <c r="M79" s="51">
        <v>1</v>
      </c>
      <c r="N79" s="196">
        <v>8</v>
      </c>
      <c r="O79" s="165">
        <f>SUM(Таблица1993100[[#This Row],[I Этап]:[VIII Этап]])</f>
        <v>16</v>
      </c>
      <c r="P79" s="126"/>
    </row>
    <row r="80" spans="1:16" collapsed="1" x14ac:dyDescent="0.25">
      <c r="A80" s="186">
        <v>11</v>
      </c>
      <c r="B80" s="186" t="s">
        <v>795</v>
      </c>
      <c r="C80" s="187" t="s">
        <v>109</v>
      </c>
      <c r="D80" s="187" t="s">
        <v>17</v>
      </c>
      <c r="E80" s="187" t="s">
        <v>110</v>
      </c>
      <c r="F80" s="187" t="s">
        <v>15</v>
      </c>
      <c r="G80" s="51">
        <v>2</v>
      </c>
      <c r="H80" s="51">
        <v>4</v>
      </c>
      <c r="I80" s="51">
        <v>5</v>
      </c>
      <c r="J80" s="51">
        <v>1</v>
      </c>
      <c r="K80" s="126"/>
      <c r="L80" s="126"/>
      <c r="M80" s="126"/>
      <c r="N80" s="196"/>
      <c r="O80" s="164">
        <f>SUM(Таблица1993100[[#This Row],[I Этап]:[VIII Этап]])</f>
        <v>12</v>
      </c>
      <c r="P80" s="126"/>
    </row>
    <row r="81" spans="1:16" x14ac:dyDescent="0.25">
      <c r="A81" s="192">
        <v>12</v>
      </c>
      <c r="B81" s="192">
        <v>148</v>
      </c>
      <c r="C81" s="193" t="s">
        <v>261</v>
      </c>
      <c r="D81" s="193" t="s">
        <v>17</v>
      </c>
      <c r="E81" s="193" t="s">
        <v>35</v>
      </c>
      <c r="F81" s="193" t="s">
        <v>128</v>
      </c>
      <c r="G81" s="51">
        <v>4</v>
      </c>
      <c r="H81" s="126"/>
      <c r="I81" s="51">
        <v>3</v>
      </c>
      <c r="J81" s="126"/>
      <c r="K81" s="126"/>
      <c r="L81" s="126"/>
      <c r="M81" s="126"/>
      <c r="N81" s="196"/>
      <c r="O81" s="164">
        <f>SUM(Таблица1993100[[#This Row],[I Этап]:[VIII Этап]])</f>
        <v>7</v>
      </c>
      <c r="P81" s="126"/>
    </row>
    <row r="82" spans="1:16" x14ac:dyDescent="0.25">
      <c r="A82" s="186">
        <v>13</v>
      </c>
      <c r="B82" s="186">
        <v>113</v>
      </c>
      <c r="C82" s="187" t="s">
        <v>359</v>
      </c>
      <c r="D82" s="187" t="s">
        <v>17</v>
      </c>
      <c r="E82" s="187" t="s">
        <v>94</v>
      </c>
      <c r="F82" s="187" t="s">
        <v>15</v>
      </c>
      <c r="G82" s="51">
        <v>6</v>
      </c>
      <c r="H82" s="126"/>
      <c r="I82" s="126"/>
      <c r="J82" s="126"/>
      <c r="K82" s="126"/>
      <c r="L82" s="126"/>
      <c r="M82" s="126"/>
      <c r="N82" s="196"/>
      <c r="O82" s="164">
        <f>SUM(Таблица1993100[[#This Row],[I Этап]:[VIII Этап]])</f>
        <v>6</v>
      </c>
      <c r="P82" s="126"/>
    </row>
    <row r="83" spans="1:16" x14ac:dyDescent="0.25">
      <c r="A83" s="192">
        <v>14</v>
      </c>
      <c r="B83" s="192" t="s">
        <v>1745</v>
      </c>
      <c r="C83" s="195" t="s">
        <v>1512</v>
      </c>
      <c r="D83" s="193" t="s">
        <v>17</v>
      </c>
      <c r="E83" s="193" t="s">
        <v>26</v>
      </c>
      <c r="F83" s="193" t="s">
        <v>105</v>
      </c>
      <c r="G83" s="126"/>
      <c r="H83" s="126"/>
      <c r="I83" s="126"/>
      <c r="J83" s="126"/>
      <c r="K83" s="126"/>
      <c r="L83" s="126"/>
      <c r="M83" s="126"/>
      <c r="N83" s="196">
        <v>6</v>
      </c>
      <c r="O83" s="165">
        <f>SUM(Таблица1993100[[#This Row],[I Этап]:[VIII Этап]])</f>
        <v>6</v>
      </c>
      <c r="P83" s="165"/>
    </row>
    <row r="84" spans="1:16" x14ac:dyDescent="0.25">
      <c r="A84" s="186">
        <v>15</v>
      </c>
      <c r="B84" s="186" t="s">
        <v>811</v>
      </c>
      <c r="C84" s="187" t="s">
        <v>396</v>
      </c>
      <c r="D84" s="187" t="s">
        <v>79</v>
      </c>
      <c r="E84" s="187" t="s">
        <v>35</v>
      </c>
      <c r="F84" s="187" t="s">
        <v>39</v>
      </c>
      <c r="G84" s="126"/>
      <c r="H84" s="51">
        <v>1</v>
      </c>
      <c r="I84" s="51">
        <v>4</v>
      </c>
      <c r="J84" s="126"/>
      <c r="K84" s="126"/>
      <c r="L84" s="126"/>
      <c r="M84" s="126"/>
      <c r="N84" s="196"/>
      <c r="O84" s="164">
        <f>SUM(Таблица1993100[[#This Row],[I Этап]:[VIII Этап]])</f>
        <v>5</v>
      </c>
      <c r="P84" s="126"/>
    </row>
    <row r="85" spans="1:16" x14ac:dyDescent="0.25">
      <c r="A85" s="186">
        <v>16</v>
      </c>
      <c r="B85" s="186" t="s">
        <v>2145</v>
      </c>
      <c r="C85" s="187" t="s">
        <v>108</v>
      </c>
      <c r="D85" s="187" t="s">
        <v>87</v>
      </c>
      <c r="E85" s="187" t="s">
        <v>107</v>
      </c>
      <c r="F85" s="187" t="s">
        <v>106</v>
      </c>
      <c r="G85" s="126"/>
      <c r="H85" s="126"/>
      <c r="I85" s="126"/>
      <c r="J85" s="126"/>
      <c r="K85" s="51">
        <v>4</v>
      </c>
      <c r="L85" s="126"/>
      <c r="M85" s="126"/>
      <c r="N85" s="196"/>
      <c r="O85" s="165">
        <f>SUM(Таблица1993100[[#This Row],[I Этап]:[VIII Этап]])</f>
        <v>4</v>
      </c>
      <c r="P85" s="126"/>
    </row>
    <row r="86" spans="1:16" x14ac:dyDescent="0.25">
      <c r="A86" s="186">
        <v>17</v>
      </c>
      <c r="B86" s="186" t="s">
        <v>801</v>
      </c>
      <c r="C86" s="187" t="s">
        <v>193</v>
      </c>
      <c r="D86" s="187" t="s">
        <v>17</v>
      </c>
      <c r="E86" s="187" t="s">
        <v>192</v>
      </c>
      <c r="F86" s="187" t="s">
        <v>15</v>
      </c>
      <c r="G86" s="51">
        <v>1</v>
      </c>
      <c r="H86" s="51">
        <v>3</v>
      </c>
      <c r="I86" s="126"/>
      <c r="J86" s="126"/>
      <c r="K86" s="126"/>
      <c r="L86" s="126"/>
      <c r="M86" s="126"/>
      <c r="N86" s="196"/>
      <c r="O86" s="164">
        <f>SUM(Таблица1993100[[#This Row],[I Этап]:[VIII Этап]])</f>
        <v>4</v>
      </c>
      <c r="P86" s="126"/>
    </row>
    <row r="87" spans="1:16" x14ac:dyDescent="0.25">
      <c r="A87" s="186">
        <v>18</v>
      </c>
      <c r="B87" s="186" t="s">
        <v>2176</v>
      </c>
      <c r="C87" s="187" t="s">
        <v>1880</v>
      </c>
      <c r="D87" s="187" t="s">
        <v>17</v>
      </c>
      <c r="E87" s="187" t="s">
        <v>1881</v>
      </c>
      <c r="F87" s="187" t="s">
        <v>132</v>
      </c>
      <c r="G87" s="126"/>
      <c r="H87" s="126"/>
      <c r="I87" s="126"/>
      <c r="J87" s="126"/>
      <c r="K87" s="126"/>
      <c r="L87" s="51">
        <v>1</v>
      </c>
      <c r="M87" s="51">
        <v>3</v>
      </c>
      <c r="N87" s="196"/>
      <c r="O87" s="165">
        <f>SUM(Таблица1993100[[#This Row],[I Этап]:[VIII Этап]])</f>
        <v>4</v>
      </c>
      <c r="P87" s="126"/>
    </row>
    <row r="88" spans="1:16" x14ac:dyDescent="0.25">
      <c r="A88" s="126">
        <v>19</v>
      </c>
      <c r="B88" s="177" t="s">
        <v>1376</v>
      </c>
      <c r="C88" s="178" t="s">
        <v>1099</v>
      </c>
      <c r="D88" s="178" t="s">
        <v>17</v>
      </c>
      <c r="E88" s="178" t="s">
        <v>66</v>
      </c>
      <c r="F88" s="178" t="s">
        <v>218</v>
      </c>
      <c r="G88" s="126"/>
      <c r="H88" s="126"/>
      <c r="I88" s="51">
        <v>2</v>
      </c>
      <c r="J88" s="126"/>
      <c r="K88" s="126"/>
      <c r="L88" s="126"/>
      <c r="M88" s="126"/>
      <c r="N88" s="196"/>
      <c r="O88" s="165">
        <f>SUM(Таблица1993100[[#This Row],[I Этап]:[VIII Этап]])</f>
        <v>2</v>
      </c>
      <c r="P88" s="126"/>
    </row>
    <row r="89" spans="1:16" x14ac:dyDescent="0.25">
      <c r="A89" s="126">
        <v>20</v>
      </c>
      <c r="B89" s="126" t="s">
        <v>1734</v>
      </c>
      <c r="C89" s="127" t="s">
        <v>91</v>
      </c>
      <c r="D89" s="127" t="s">
        <v>17</v>
      </c>
      <c r="E89" s="127" t="s">
        <v>92</v>
      </c>
      <c r="F89" s="127" t="s">
        <v>15</v>
      </c>
      <c r="G89" s="126"/>
      <c r="H89" s="126"/>
      <c r="I89" s="126"/>
      <c r="J89" s="126"/>
      <c r="K89" s="51">
        <v>2</v>
      </c>
      <c r="L89" s="126"/>
      <c r="M89" s="126"/>
      <c r="N89" s="196"/>
      <c r="O89" s="165">
        <f>SUM(Таблица1993100[[#This Row],[I Этап]:[VIII Этап]])</f>
        <v>2</v>
      </c>
      <c r="P89" s="126"/>
    </row>
    <row r="90" spans="1:16" x14ac:dyDescent="0.25">
      <c r="A90" s="126">
        <v>21</v>
      </c>
      <c r="B90" s="180" t="s">
        <v>825</v>
      </c>
      <c r="C90" s="183" t="s">
        <v>281</v>
      </c>
      <c r="D90" s="181" t="s">
        <v>17</v>
      </c>
      <c r="E90" s="181" t="s">
        <v>26</v>
      </c>
      <c r="F90" s="181" t="s">
        <v>128</v>
      </c>
      <c r="G90" s="126"/>
      <c r="H90" s="126"/>
      <c r="I90" s="126"/>
      <c r="J90" s="126"/>
      <c r="K90" s="126"/>
      <c r="L90" s="126"/>
      <c r="M90" s="126"/>
      <c r="N90" s="196">
        <v>2</v>
      </c>
      <c r="O90" s="165">
        <f>SUM(Таблица1993100[[#This Row],[I Этап]:[VIII Этап]])</f>
        <v>2</v>
      </c>
      <c r="P90" s="165"/>
    </row>
    <row r="91" spans="1:16" x14ac:dyDescent="0.25">
      <c r="A91" s="207" t="s">
        <v>362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x14ac:dyDescent="0.25">
      <c r="A92" s="128" t="s">
        <v>340</v>
      </c>
      <c r="B92" s="128" t="s">
        <v>341</v>
      </c>
      <c r="C92" s="129" t="s">
        <v>0</v>
      </c>
      <c r="D92" s="129" t="s">
        <v>1</v>
      </c>
      <c r="E92" s="129" t="s">
        <v>342</v>
      </c>
      <c r="F92" s="129" t="s">
        <v>3</v>
      </c>
      <c r="G92" s="128" t="s">
        <v>1060</v>
      </c>
      <c r="H92" s="128" t="s">
        <v>1061</v>
      </c>
      <c r="I92" s="128" t="s">
        <v>1062</v>
      </c>
      <c r="J92" s="128" t="s">
        <v>1063</v>
      </c>
      <c r="K92" s="128" t="s">
        <v>1064</v>
      </c>
      <c r="L92" s="128" t="s">
        <v>1065</v>
      </c>
      <c r="M92" s="128" t="s">
        <v>1066</v>
      </c>
      <c r="N92" s="128" t="s">
        <v>1067</v>
      </c>
      <c r="O92" s="128" t="s">
        <v>347</v>
      </c>
      <c r="P92" s="128" t="s">
        <v>1068</v>
      </c>
    </row>
    <row r="93" spans="1:16" x14ac:dyDescent="0.25">
      <c r="A93" s="125">
        <v>1</v>
      </c>
      <c r="B93" s="125" t="s">
        <v>853</v>
      </c>
      <c r="C93" s="122" t="s">
        <v>22</v>
      </c>
      <c r="D93" s="122" t="s">
        <v>20</v>
      </c>
      <c r="E93" s="122" t="s">
        <v>171</v>
      </c>
      <c r="F93" s="122" t="s">
        <v>11</v>
      </c>
      <c r="G93" s="51">
        <v>15</v>
      </c>
      <c r="H93" s="51">
        <v>15</v>
      </c>
      <c r="I93" s="51">
        <v>15</v>
      </c>
      <c r="J93" s="51">
        <v>15</v>
      </c>
      <c r="K93" s="51">
        <v>15</v>
      </c>
      <c r="L93" s="51">
        <v>15</v>
      </c>
      <c r="M93" s="51">
        <v>15</v>
      </c>
      <c r="N93" s="196"/>
      <c r="O93" s="67">
        <f>SUM(Таблица2394101[[#This Row],[I Этап]:[VIII Этап]])</f>
        <v>105</v>
      </c>
      <c r="P93" s="125"/>
    </row>
    <row r="94" spans="1:16" x14ac:dyDescent="0.25">
      <c r="A94" s="125">
        <v>2</v>
      </c>
      <c r="B94" s="125" t="s">
        <v>863</v>
      </c>
      <c r="C94" s="122" t="s">
        <v>9</v>
      </c>
      <c r="D94" s="122" t="s">
        <v>87</v>
      </c>
      <c r="E94" s="122" t="s">
        <v>10</v>
      </c>
      <c r="F94" s="122" t="s">
        <v>11</v>
      </c>
      <c r="G94" s="51">
        <v>12</v>
      </c>
      <c r="H94" s="51">
        <v>10</v>
      </c>
      <c r="I94" s="51">
        <v>12</v>
      </c>
      <c r="J94" s="51">
        <v>12</v>
      </c>
      <c r="K94" s="125"/>
      <c r="L94" s="51">
        <v>12</v>
      </c>
      <c r="M94" s="51">
        <v>12</v>
      </c>
      <c r="N94" s="196">
        <v>30</v>
      </c>
      <c r="O94" s="67">
        <f>SUM(Таблица2394101[[#This Row],[I Этап]:[VIII Этап]])</f>
        <v>100</v>
      </c>
      <c r="P94" s="125"/>
    </row>
    <row r="95" spans="1:16" x14ac:dyDescent="0.25">
      <c r="A95" s="192">
        <v>3</v>
      </c>
      <c r="B95" s="192" t="s">
        <v>858</v>
      </c>
      <c r="C95" s="193" t="s">
        <v>265</v>
      </c>
      <c r="D95" s="193" t="s">
        <v>17</v>
      </c>
      <c r="E95" s="193" t="s">
        <v>270</v>
      </c>
      <c r="F95" s="193" t="s">
        <v>11</v>
      </c>
      <c r="G95" s="125"/>
      <c r="H95" s="51">
        <v>12</v>
      </c>
      <c r="I95" s="51">
        <v>10</v>
      </c>
      <c r="J95" s="51">
        <v>10</v>
      </c>
      <c r="K95" s="51">
        <v>10</v>
      </c>
      <c r="L95" s="125"/>
      <c r="M95" s="51">
        <v>8</v>
      </c>
      <c r="N95" s="196">
        <v>20</v>
      </c>
      <c r="O95" s="67">
        <f>SUM(Таблица2394101[[#This Row],[I Этап]:[VIII Этап]])</f>
        <v>70</v>
      </c>
      <c r="P95" s="125"/>
    </row>
    <row r="96" spans="1:16" x14ac:dyDescent="0.25">
      <c r="A96" s="186">
        <v>4</v>
      </c>
      <c r="B96" s="186" t="s">
        <v>864</v>
      </c>
      <c r="C96" s="187" t="s">
        <v>82</v>
      </c>
      <c r="D96" s="187" t="s">
        <v>17</v>
      </c>
      <c r="E96" s="187" t="s">
        <v>10</v>
      </c>
      <c r="F96" s="187" t="s">
        <v>11</v>
      </c>
      <c r="G96" s="51">
        <v>8</v>
      </c>
      <c r="H96" s="51">
        <v>8</v>
      </c>
      <c r="I96" s="51">
        <v>8</v>
      </c>
      <c r="J96" s="51">
        <v>8</v>
      </c>
      <c r="K96" s="51">
        <v>12</v>
      </c>
      <c r="L96" s="51">
        <v>10</v>
      </c>
      <c r="M96" s="51">
        <v>5</v>
      </c>
      <c r="N96" s="196">
        <v>10</v>
      </c>
      <c r="O96" s="67">
        <f>SUM(Таблица2394101[[#This Row],[I Этап]:[VIII Этап]])</f>
        <v>69</v>
      </c>
      <c r="P96" s="125"/>
    </row>
    <row r="97" spans="1:16" x14ac:dyDescent="0.25">
      <c r="A97" s="125">
        <v>5</v>
      </c>
      <c r="B97" s="125" t="s">
        <v>869</v>
      </c>
      <c r="C97" s="122" t="s">
        <v>174</v>
      </c>
      <c r="D97" s="122" t="s">
        <v>17</v>
      </c>
      <c r="E97" s="122" t="s">
        <v>10</v>
      </c>
      <c r="F97" s="122" t="s">
        <v>11</v>
      </c>
      <c r="G97" s="51">
        <v>6</v>
      </c>
      <c r="H97" s="51">
        <v>5</v>
      </c>
      <c r="I97" s="51">
        <v>5</v>
      </c>
      <c r="J97" s="51">
        <v>6</v>
      </c>
      <c r="K97" s="51">
        <v>6</v>
      </c>
      <c r="L97" s="51">
        <v>6</v>
      </c>
      <c r="M97" s="51">
        <v>6</v>
      </c>
      <c r="N97" s="196">
        <v>8</v>
      </c>
      <c r="O97" s="67">
        <f>SUM(Таблица2394101[[#This Row],[I Этап]:[VIII Этап]])</f>
        <v>48</v>
      </c>
      <c r="P97" s="125"/>
    </row>
    <row r="98" spans="1:16" x14ac:dyDescent="0.25">
      <c r="A98" s="125">
        <v>6</v>
      </c>
      <c r="B98" s="125" t="s">
        <v>886</v>
      </c>
      <c r="C98" s="122" t="s">
        <v>374</v>
      </c>
      <c r="D98" s="122" t="s">
        <v>17</v>
      </c>
      <c r="E98" s="122" t="s">
        <v>375</v>
      </c>
      <c r="F98" s="122" t="s">
        <v>390</v>
      </c>
      <c r="G98" s="125"/>
      <c r="H98" s="51">
        <v>1</v>
      </c>
      <c r="I98" s="125"/>
      <c r="J98" s="51">
        <v>4</v>
      </c>
      <c r="K98" s="51">
        <v>8</v>
      </c>
      <c r="L98" s="51">
        <v>5</v>
      </c>
      <c r="M98" s="51">
        <v>10</v>
      </c>
      <c r="N98" s="196">
        <v>12</v>
      </c>
      <c r="O98" s="67">
        <f>SUM(Таблица2394101[[#This Row],[I Этап]:[VIII Этап]])</f>
        <v>40</v>
      </c>
      <c r="P98" s="125"/>
    </row>
    <row r="99" spans="1:16" x14ac:dyDescent="0.25">
      <c r="A99" s="192">
        <v>7</v>
      </c>
      <c r="B99" s="192" t="s">
        <v>997</v>
      </c>
      <c r="C99" s="195" t="s">
        <v>33</v>
      </c>
      <c r="D99" s="193" t="s">
        <v>17</v>
      </c>
      <c r="E99" s="193" t="s">
        <v>269</v>
      </c>
      <c r="F99" s="193" t="s">
        <v>11</v>
      </c>
      <c r="G99" s="125"/>
      <c r="H99" s="125"/>
      <c r="I99" s="125"/>
      <c r="J99" s="125"/>
      <c r="K99" s="125"/>
      <c r="L99" s="125"/>
      <c r="M99" s="125"/>
      <c r="N99" s="196">
        <v>24</v>
      </c>
      <c r="O99" s="137">
        <f>SUM(Таблица2394101[[#This Row],[I Этап]:[VIII Этап]])</f>
        <v>24</v>
      </c>
      <c r="P99" s="137"/>
    </row>
    <row r="100" spans="1:16" x14ac:dyDescent="0.25">
      <c r="A100" s="125">
        <v>8</v>
      </c>
      <c r="B100" s="125">
        <v>288</v>
      </c>
      <c r="C100" s="122" t="s">
        <v>4</v>
      </c>
      <c r="D100" s="122" t="s">
        <v>5</v>
      </c>
      <c r="E100" s="122" t="s">
        <v>2973</v>
      </c>
      <c r="F100" s="122" t="s">
        <v>11</v>
      </c>
      <c r="G100" s="125"/>
      <c r="H100" s="125"/>
      <c r="I100" s="125"/>
      <c r="J100" s="125"/>
      <c r="K100" s="125"/>
      <c r="L100" s="51">
        <v>8</v>
      </c>
      <c r="M100" s="125"/>
      <c r="N100" s="196">
        <v>16</v>
      </c>
      <c r="O100" s="137">
        <f>SUM(Таблица2394101[[#This Row],[I Этап]:[VIII Этап]])</f>
        <v>24</v>
      </c>
      <c r="P100" s="125"/>
    </row>
    <row r="101" spans="1:16" x14ac:dyDescent="0.25">
      <c r="A101" s="186">
        <v>9</v>
      </c>
      <c r="B101" s="186" t="s">
        <v>885</v>
      </c>
      <c r="C101" s="187" t="s">
        <v>337</v>
      </c>
      <c r="D101" s="187" t="s">
        <v>17</v>
      </c>
      <c r="E101" s="187" t="s">
        <v>338</v>
      </c>
      <c r="F101" s="187" t="s">
        <v>11</v>
      </c>
      <c r="G101" s="51">
        <v>10</v>
      </c>
      <c r="H101" s="51">
        <v>2</v>
      </c>
      <c r="I101" s="51">
        <v>6</v>
      </c>
      <c r="J101" s="51">
        <v>5</v>
      </c>
      <c r="K101" s="125"/>
      <c r="L101" s="125"/>
      <c r="M101" s="125"/>
      <c r="N101" s="196"/>
      <c r="O101" s="67">
        <f>SUM(Таблица2394101[[#This Row],[I Этап]:[VIII Этап]])</f>
        <v>23</v>
      </c>
      <c r="P101" s="125"/>
    </row>
    <row r="102" spans="1:16" x14ac:dyDescent="0.25">
      <c r="A102" s="192">
        <v>10</v>
      </c>
      <c r="B102" s="192">
        <v>67</v>
      </c>
      <c r="C102" s="193" t="s">
        <v>142</v>
      </c>
      <c r="D102" s="193" t="s">
        <v>17</v>
      </c>
      <c r="E102" s="193" t="s">
        <v>143</v>
      </c>
      <c r="F102" s="193" t="s">
        <v>144</v>
      </c>
      <c r="G102" s="51">
        <v>1</v>
      </c>
      <c r="H102" s="125"/>
      <c r="I102" s="51">
        <v>2</v>
      </c>
      <c r="J102" s="125"/>
      <c r="K102" s="51">
        <v>4</v>
      </c>
      <c r="L102" s="51">
        <v>3</v>
      </c>
      <c r="M102" s="125"/>
      <c r="N102" s="196">
        <v>6</v>
      </c>
      <c r="O102" s="67">
        <f>SUM(Таблица2394101[[#This Row],[I Этап]:[VIII Этап]])</f>
        <v>16</v>
      </c>
      <c r="P102" s="125"/>
    </row>
    <row r="103" spans="1:16" x14ac:dyDescent="0.25">
      <c r="A103" s="186">
        <v>11</v>
      </c>
      <c r="B103" s="186" t="s">
        <v>702</v>
      </c>
      <c r="C103" s="187" t="s">
        <v>407</v>
      </c>
      <c r="D103" s="187" t="s">
        <v>17</v>
      </c>
      <c r="E103" s="187" t="s">
        <v>58</v>
      </c>
      <c r="F103" s="187" t="s">
        <v>128</v>
      </c>
      <c r="G103" s="125"/>
      <c r="H103" s="51">
        <v>6</v>
      </c>
      <c r="I103" s="51">
        <v>4</v>
      </c>
      <c r="J103" s="51">
        <v>3</v>
      </c>
      <c r="K103" s="125"/>
      <c r="L103" s="125"/>
      <c r="M103" s="125"/>
      <c r="N103" s="196"/>
      <c r="O103" s="67">
        <f>SUM(Таблица2394101[[#This Row],[I Этап]:[VIII Этап]])</f>
        <v>13</v>
      </c>
      <c r="P103" s="125"/>
    </row>
    <row r="104" spans="1:16" x14ac:dyDescent="0.25">
      <c r="A104" s="125">
        <v>12</v>
      </c>
      <c r="B104" s="125">
        <v>47</v>
      </c>
      <c r="C104" s="122" t="s">
        <v>153</v>
      </c>
      <c r="D104" s="122" t="s">
        <v>17</v>
      </c>
      <c r="E104" s="122" t="s">
        <v>154</v>
      </c>
      <c r="F104" s="122" t="s">
        <v>155</v>
      </c>
      <c r="G104" s="51">
        <v>5</v>
      </c>
      <c r="H104" s="125"/>
      <c r="I104" s="51">
        <v>3</v>
      </c>
      <c r="J104" s="125"/>
      <c r="K104" s="125"/>
      <c r="L104" s="125"/>
      <c r="M104" s="125"/>
      <c r="N104" s="196"/>
      <c r="O104" s="67">
        <f>SUM(Таблица2394101[[#This Row],[I Этап]:[VIII Этап]])</f>
        <v>8</v>
      </c>
      <c r="P104" s="125"/>
    </row>
    <row r="105" spans="1:16" x14ac:dyDescent="0.25">
      <c r="A105" s="125">
        <v>13</v>
      </c>
      <c r="B105" s="125" t="s">
        <v>873</v>
      </c>
      <c r="C105" s="122" t="s">
        <v>330</v>
      </c>
      <c r="D105" s="122" t="s">
        <v>17</v>
      </c>
      <c r="E105" s="122" t="s">
        <v>224</v>
      </c>
      <c r="F105" s="122" t="s">
        <v>331</v>
      </c>
      <c r="G105" s="51">
        <v>2</v>
      </c>
      <c r="H105" s="51">
        <v>4</v>
      </c>
      <c r="I105" s="125"/>
      <c r="J105" s="51">
        <v>2</v>
      </c>
      <c r="K105" s="125"/>
      <c r="L105" s="125"/>
      <c r="M105" s="125"/>
      <c r="N105" s="196"/>
      <c r="O105" s="67">
        <f>SUM(Таблица2394101[[#This Row],[I Этап]:[VIII Этап]])</f>
        <v>8</v>
      </c>
      <c r="P105" s="125"/>
    </row>
    <row r="106" spans="1:16" x14ac:dyDescent="0.25">
      <c r="A106" s="125">
        <v>14</v>
      </c>
      <c r="B106" s="125" t="s">
        <v>2203</v>
      </c>
      <c r="C106" s="122" t="s">
        <v>1885</v>
      </c>
      <c r="D106" s="122" t="s">
        <v>17</v>
      </c>
      <c r="E106" s="122" t="s">
        <v>1886</v>
      </c>
      <c r="F106" s="122" t="s">
        <v>301</v>
      </c>
      <c r="G106" s="125"/>
      <c r="H106" s="125"/>
      <c r="I106" s="125"/>
      <c r="J106" s="125"/>
      <c r="K106" s="51">
        <v>5</v>
      </c>
      <c r="L106" s="125"/>
      <c r="M106" s="125"/>
      <c r="N106" s="196"/>
      <c r="O106" s="137">
        <f>SUM(Таблица2394101[[#This Row],[I Этап]:[VIII Этап]])</f>
        <v>5</v>
      </c>
      <c r="P106" s="125"/>
    </row>
    <row r="107" spans="1:16" x14ac:dyDescent="0.25">
      <c r="A107" s="125">
        <v>15</v>
      </c>
      <c r="B107" s="125">
        <v>58</v>
      </c>
      <c r="C107" s="122" t="s">
        <v>168</v>
      </c>
      <c r="D107" s="122" t="s">
        <v>17</v>
      </c>
      <c r="E107" s="122" t="s">
        <v>169</v>
      </c>
      <c r="F107" s="122" t="s">
        <v>43</v>
      </c>
      <c r="G107" s="51">
        <v>4</v>
      </c>
      <c r="H107" s="125"/>
      <c r="I107" s="125"/>
      <c r="J107" s="125"/>
      <c r="K107" s="125"/>
      <c r="L107" s="125"/>
      <c r="M107" s="125"/>
      <c r="N107" s="196"/>
      <c r="O107" s="67">
        <f>SUM(Таблица2394101[[#This Row],[I Этап]:[VIII Этап]])</f>
        <v>4</v>
      </c>
      <c r="P107" s="125"/>
    </row>
    <row r="108" spans="1:16" x14ac:dyDescent="0.25">
      <c r="A108" s="125">
        <v>16</v>
      </c>
      <c r="B108" s="125" t="s">
        <v>2583</v>
      </c>
      <c r="C108" s="122" t="s">
        <v>2297</v>
      </c>
      <c r="D108" s="122" t="s">
        <v>2293</v>
      </c>
      <c r="E108" s="122" t="s">
        <v>2292</v>
      </c>
      <c r="F108" s="122" t="s">
        <v>2294</v>
      </c>
      <c r="G108" s="125"/>
      <c r="H108" s="125"/>
      <c r="I108" s="125"/>
      <c r="J108" s="125"/>
      <c r="K108" s="125"/>
      <c r="L108" s="51">
        <v>4</v>
      </c>
      <c r="M108" s="125"/>
      <c r="N108" s="196"/>
      <c r="O108" s="137">
        <f>SUM(Таблица2394101[[#This Row],[I Этап]:[VIII Этап]])</f>
        <v>4</v>
      </c>
      <c r="P108" s="125"/>
    </row>
    <row r="109" spans="1:16" x14ac:dyDescent="0.25">
      <c r="A109" s="125">
        <v>17</v>
      </c>
      <c r="B109" s="125">
        <v>78</v>
      </c>
      <c r="C109" s="122" t="s">
        <v>45</v>
      </c>
      <c r="D109" s="122" t="s">
        <v>17</v>
      </c>
      <c r="E109" s="122" t="s">
        <v>46</v>
      </c>
      <c r="F109" s="122" t="s">
        <v>64</v>
      </c>
      <c r="G109" s="51">
        <v>3</v>
      </c>
      <c r="H109" s="125"/>
      <c r="I109" s="125"/>
      <c r="J109" s="125"/>
      <c r="K109" s="125"/>
      <c r="L109" s="125"/>
      <c r="M109" s="125"/>
      <c r="N109" s="196"/>
      <c r="O109" s="67">
        <f>SUM(Таблица2394101[[#This Row],[I Этап]:[VIII Этап]])</f>
        <v>3</v>
      </c>
      <c r="P109" s="125"/>
    </row>
    <row r="110" spans="1:16" x14ac:dyDescent="0.25">
      <c r="A110" s="125">
        <v>18</v>
      </c>
      <c r="B110" s="125" t="s">
        <v>879</v>
      </c>
      <c r="C110" s="122" t="s">
        <v>254</v>
      </c>
      <c r="D110" s="122" t="s">
        <v>17</v>
      </c>
      <c r="E110" s="122" t="s">
        <v>255</v>
      </c>
      <c r="F110" s="122" t="s">
        <v>7</v>
      </c>
      <c r="G110" s="125"/>
      <c r="H110" s="51">
        <v>3</v>
      </c>
      <c r="I110" s="125"/>
      <c r="J110" s="125"/>
      <c r="K110" s="125"/>
      <c r="L110" s="125"/>
      <c r="M110" s="125"/>
      <c r="N110" s="196"/>
      <c r="O110" s="67">
        <f>SUM(Таблица2394101[[#This Row],[I Этап]:[VIII Этап]])</f>
        <v>3</v>
      </c>
      <c r="P110" s="125"/>
    </row>
    <row r="111" spans="1:16" x14ac:dyDescent="0.25">
      <c r="A111" s="125">
        <v>19</v>
      </c>
      <c r="B111" s="184" t="s">
        <v>891</v>
      </c>
      <c r="C111" s="185" t="s">
        <v>381</v>
      </c>
      <c r="D111" s="185" t="s">
        <v>17</v>
      </c>
      <c r="E111" s="185" t="s">
        <v>382</v>
      </c>
      <c r="F111" s="185" t="s">
        <v>383</v>
      </c>
      <c r="G111" s="133"/>
      <c r="H111" s="133"/>
      <c r="I111" s="51">
        <v>1</v>
      </c>
      <c r="J111" s="133"/>
      <c r="K111" s="133"/>
      <c r="L111" s="133"/>
      <c r="M111" s="133"/>
      <c r="N111" s="196"/>
      <c r="O111" s="136">
        <f>SUM(Таблица2394101[[#This Row],[I Этап]:[VIII Этап]])</f>
        <v>1</v>
      </c>
      <c r="P111" s="133"/>
    </row>
    <row r="112" spans="1:16" x14ac:dyDescent="0.25">
      <c r="A112" s="125">
        <v>20</v>
      </c>
      <c r="B112" s="125" t="s">
        <v>1774</v>
      </c>
      <c r="C112" s="122" t="s">
        <v>1517</v>
      </c>
      <c r="D112" s="122" t="s">
        <v>17</v>
      </c>
      <c r="E112" s="122" t="s">
        <v>382</v>
      </c>
      <c r="F112" s="122" t="s">
        <v>1518</v>
      </c>
      <c r="G112" s="125"/>
      <c r="H112" s="125"/>
      <c r="I112" s="125"/>
      <c r="J112" s="51">
        <v>1</v>
      </c>
      <c r="K112" s="125"/>
      <c r="L112" s="125"/>
      <c r="M112" s="125"/>
      <c r="N112" s="196"/>
      <c r="O112" s="137">
        <f>SUM(Таблица2394101[[#This Row],[I Этап]:[VIII Этап]])</f>
        <v>1</v>
      </c>
      <c r="P112" s="125"/>
    </row>
    <row r="113" spans="1:16" x14ac:dyDescent="0.25">
      <c r="A113" s="207" t="s">
        <v>363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</row>
    <row r="114" spans="1:16" x14ac:dyDescent="0.25">
      <c r="A114" s="128" t="s">
        <v>340</v>
      </c>
      <c r="B114" s="128" t="s">
        <v>341</v>
      </c>
      <c r="C114" s="129" t="s">
        <v>0</v>
      </c>
      <c r="D114" s="129" t="s">
        <v>1</v>
      </c>
      <c r="E114" s="129" t="s">
        <v>342</v>
      </c>
      <c r="F114" s="129" t="s">
        <v>3</v>
      </c>
      <c r="G114" s="128" t="s">
        <v>1060</v>
      </c>
      <c r="H114" s="128" t="s">
        <v>1061</v>
      </c>
      <c r="I114" s="128" t="s">
        <v>1062</v>
      </c>
      <c r="J114" s="128" t="s">
        <v>1063</v>
      </c>
      <c r="K114" s="128" t="s">
        <v>1064</v>
      </c>
      <c r="L114" s="128" t="s">
        <v>1065</v>
      </c>
      <c r="M114" s="128" t="s">
        <v>1066</v>
      </c>
      <c r="N114" s="128" t="s">
        <v>1067</v>
      </c>
      <c r="O114" s="128" t="s">
        <v>347</v>
      </c>
      <c r="P114" s="128" t="s">
        <v>1068</v>
      </c>
    </row>
    <row r="115" spans="1:16" x14ac:dyDescent="0.25">
      <c r="A115" s="192">
        <v>1</v>
      </c>
      <c r="B115" s="192" t="s">
        <v>915</v>
      </c>
      <c r="C115" s="193" t="s">
        <v>215</v>
      </c>
      <c r="D115" s="193" t="s">
        <v>17</v>
      </c>
      <c r="E115" s="193" t="s">
        <v>216</v>
      </c>
      <c r="F115" s="193" t="s">
        <v>155</v>
      </c>
      <c r="G115" s="51">
        <v>15</v>
      </c>
      <c r="H115" s="51">
        <v>10</v>
      </c>
      <c r="I115" s="51">
        <v>10</v>
      </c>
      <c r="J115" s="51">
        <v>12</v>
      </c>
      <c r="K115" s="51">
        <v>12</v>
      </c>
      <c r="L115" s="125">
        <v>12</v>
      </c>
      <c r="M115" s="125">
        <v>12</v>
      </c>
      <c r="N115" s="196">
        <v>30</v>
      </c>
      <c r="O115" s="67">
        <f>SUM(Таблица2495102[[#This Row],[I Этап]:[VIII Этап]])</f>
        <v>113</v>
      </c>
      <c r="P115" s="125"/>
    </row>
    <row r="116" spans="1:16" x14ac:dyDescent="0.25">
      <c r="A116" s="186">
        <v>2</v>
      </c>
      <c r="B116" s="186" t="s">
        <v>907</v>
      </c>
      <c r="C116" s="187" t="s">
        <v>311</v>
      </c>
      <c r="D116" s="187" t="s">
        <v>17</v>
      </c>
      <c r="E116" s="187" t="s">
        <v>312</v>
      </c>
      <c r="F116" s="187" t="s">
        <v>11</v>
      </c>
      <c r="G116" s="51">
        <v>12</v>
      </c>
      <c r="H116" s="51">
        <v>15</v>
      </c>
      <c r="I116" s="51">
        <v>15</v>
      </c>
      <c r="J116" s="51">
        <v>15</v>
      </c>
      <c r="K116" s="51">
        <v>15</v>
      </c>
      <c r="L116" s="125">
        <v>15</v>
      </c>
      <c r="M116" s="125">
        <v>15</v>
      </c>
      <c r="N116" s="196"/>
      <c r="O116" s="67">
        <f>SUM(Таблица2495102[[#This Row],[I Этап]:[VIII Этап]])</f>
        <v>102</v>
      </c>
      <c r="P116" s="125"/>
    </row>
    <row r="117" spans="1:16" x14ac:dyDescent="0.25">
      <c r="A117" s="125">
        <v>3</v>
      </c>
      <c r="B117" s="125" t="s">
        <v>910</v>
      </c>
      <c r="C117" s="122" t="s">
        <v>277</v>
      </c>
      <c r="D117" s="122" t="s">
        <v>17</v>
      </c>
      <c r="E117" s="122" t="s">
        <v>278</v>
      </c>
      <c r="F117" s="122" t="s">
        <v>11</v>
      </c>
      <c r="G117" s="51">
        <v>10</v>
      </c>
      <c r="H117" s="51">
        <v>12</v>
      </c>
      <c r="I117" s="51">
        <v>12</v>
      </c>
      <c r="J117" s="125"/>
      <c r="K117" s="51">
        <v>10</v>
      </c>
      <c r="L117" s="125"/>
      <c r="M117" s="125"/>
      <c r="N117" s="196"/>
      <c r="O117" s="67">
        <f>SUM(Таблица2495102[[#This Row],[I Этап]:[VIII Этап]])</f>
        <v>44</v>
      </c>
      <c r="P117" s="125"/>
    </row>
    <row r="118" spans="1:16" x14ac:dyDescent="0.25">
      <c r="A118" s="125">
        <v>4</v>
      </c>
      <c r="B118" s="125" t="s">
        <v>924</v>
      </c>
      <c r="C118" s="122" t="s">
        <v>160</v>
      </c>
      <c r="D118" s="122" t="s">
        <v>87</v>
      </c>
      <c r="E118" s="122" t="s">
        <v>161</v>
      </c>
      <c r="F118" s="122" t="s">
        <v>155</v>
      </c>
      <c r="G118" s="51">
        <v>8</v>
      </c>
      <c r="H118" s="51">
        <v>6</v>
      </c>
      <c r="I118" s="51">
        <v>6</v>
      </c>
      <c r="J118" s="51">
        <v>8</v>
      </c>
      <c r="K118" s="125"/>
      <c r="L118" s="125">
        <v>10</v>
      </c>
      <c r="M118" s="125"/>
      <c r="N118" s="196"/>
      <c r="O118" s="67">
        <f>SUM(Таблица2495102[[#This Row],[I Этап]:[VIII Этап]])</f>
        <v>38</v>
      </c>
      <c r="P118" s="125"/>
    </row>
    <row r="119" spans="1:16" x14ac:dyDescent="0.25">
      <c r="A119" s="125">
        <v>5</v>
      </c>
      <c r="B119" s="125" t="s">
        <v>927</v>
      </c>
      <c r="C119" s="122" t="s">
        <v>41</v>
      </c>
      <c r="D119" s="122" t="s">
        <v>87</v>
      </c>
      <c r="E119" s="122" t="s">
        <v>42</v>
      </c>
      <c r="F119" s="122" t="s">
        <v>43</v>
      </c>
      <c r="G119" s="51">
        <v>6</v>
      </c>
      <c r="H119" s="51">
        <v>5</v>
      </c>
      <c r="I119" s="51">
        <v>8</v>
      </c>
      <c r="J119" s="125"/>
      <c r="K119" s="125"/>
      <c r="L119" s="125"/>
      <c r="M119" s="125"/>
      <c r="N119" s="196"/>
      <c r="O119" s="67">
        <f>SUM(Таблица2495102[[#This Row],[I Этап]:[VIII Этап]])</f>
        <v>19</v>
      </c>
      <c r="P119" s="125"/>
    </row>
    <row r="120" spans="1:16" x14ac:dyDescent="0.25">
      <c r="A120" s="125">
        <v>6</v>
      </c>
      <c r="B120" s="125" t="s">
        <v>919</v>
      </c>
      <c r="C120" s="122" t="s">
        <v>76</v>
      </c>
      <c r="D120" s="122" t="s">
        <v>17</v>
      </c>
      <c r="E120" s="122" t="s">
        <v>77</v>
      </c>
      <c r="F120" s="122" t="s">
        <v>275</v>
      </c>
      <c r="G120" s="125"/>
      <c r="H120" s="51">
        <v>8</v>
      </c>
      <c r="I120" s="125"/>
      <c r="J120" s="125"/>
      <c r="K120" s="51">
        <v>8</v>
      </c>
      <c r="L120" s="125"/>
      <c r="M120" s="125"/>
      <c r="N120" s="196"/>
      <c r="O120" s="67">
        <f>SUM(Таблица2495102[[#This Row],[I Этап]:[VIII Этап]])</f>
        <v>16</v>
      </c>
      <c r="P120" s="125"/>
    </row>
    <row r="121" spans="1:16" x14ac:dyDescent="0.25">
      <c r="A121" s="125">
        <v>7</v>
      </c>
      <c r="B121" s="125" t="s">
        <v>1789</v>
      </c>
      <c r="C121" s="122" t="s">
        <v>1504</v>
      </c>
      <c r="D121" s="122" t="s">
        <v>17</v>
      </c>
      <c r="E121" s="122" t="s">
        <v>399</v>
      </c>
      <c r="F121" s="122" t="s">
        <v>11</v>
      </c>
      <c r="G121" s="125"/>
      <c r="H121" s="125"/>
      <c r="I121" s="125"/>
      <c r="J121" s="51">
        <v>10</v>
      </c>
      <c r="K121" s="125"/>
      <c r="L121" s="125"/>
      <c r="M121" s="125"/>
      <c r="N121" s="196"/>
      <c r="O121" s="137">
        <f>SUM(Таблица2495102[[#This Row],[I Этап]:[VIII Этап]])</f>
        <v>10</v>
      </c>
      <c r="P121" s="125"/>
    </row>
    <row r="122" spans="1:16" x14ac:dyDescent="0.25">
      <c r="A122" s="125">
        <v>8</v>
      </c>
      <c r="B122" s="125">
        <v>666</v>
      </c>
      <c r="C122" s="122" t="s">
        <v>184</v>
      </c>
      <c r="D122" s="122" t="s">
        <v>17</v>
      </c>
      <c r="E122" s="122" t="s">
        <v>185</v>
      </c>
      <c r="F122" s="122" t="s">
        <v>129</v>
      </c>
      <c r="G122" s="51">
        <v>5</v>
      </c>
      <c r="H122" s="125"/>
      <c r="I122" s="125"/>
      <c r="J122" s="125"/>
      <c r="K122" s="125"/>
      <c r="L122" s="125"/>
      <c r="M122" s="125"/>
      <c r="N122" s="196"/>
      <c r="O122" s="67">
        <f>SUM(Таблица2495102[[#This Row],[I Этап]:[VIII Этап]])</f>
        <v>5</v>
      </c>
      <c r="P122" s="125"/>
    </row>
    <row r="123" spans="1:16" x14ac:dyDescent="0.25">
      <c r="A123" s="125">
        <v>9</v>
      </c>
      <c r="B123" s="133" t="s">
        <v>1439</v>
      </c>
      <c r="C123" s="134" t="s">
        <v>1106</v>
      </c>
      <c r="D123" s="134" t="s">
        <v>17</v>
      </c>
      <c r="E123" s="134" t="s">
        <v>161</v>
      </c>
      <c r="F123" s="134" t="s">
        <v>1107</v>
      </c>
      <c r="G123" s="133"/>
      <c r="H123" s="133"/>
      <c r="I123" s="51">
        <v>5</v>
      </c>
      <c r="J123" s="133"/>
      <c r="K123" s="133"/>
      <c r="L123" s="133"/>
      <c r="M123" s="133"/>
      <c r="N123" s="196"/>
      <c r="O123" s="136">
        <f>SUM(Таблица2495102[[#This Row],[I Этап]:[VIII Этап]])</f>
        <v>5</v>
      </c>
      <c r="P123" s="133"/>
    </row>
    <row r="124" spans="1:16" x14ac:dyDescent="0.25">
      <c r="A124" s="125">
        <v>10</v>
      </c>
      <c r="B124" s="125" t="s">
        <v>931</v>
      </c>
      <c r="C124" s="122" t="s">
        <v>932</v>
      </c>
      <c r="D124" s="122" t="s">
        <v>17</v>
      </c>
      <c r="E124" s="122" t="s">
        <v>161</v>
      </c>
      <c r="F124" s="122" t="s">
        <v>933</v>
      </c>
      <c r="G124" s="125"/>
      <c r="H124" s="51">
        <v>4</v>
      </c>
      <c r="I124" s="125"/>
      <c r="J124" s="125"/>
      <c r="K124" s="125"/>
      <c r="L124" s="125"/>
      <c r="M124" s="125"/>
      <c r="N124" s="196"/>
      <c r="O124" s="67">
        <f>SUM(Таблица2495102[[#This Row],[I Этап]:[VIII Этап]])</f>
        <v>4</v>
      </c>
      <c r="P124" s="125"/>
    </row>
    <row r="125" spans="1:16" x14ac:dyDescent="0.25">
      <c r="A125" s="125">
        <v>11</v>
      </c>
      <c r="B125" s="125" t="s">
        <v>939</v>
      </c>
      <c r="C125" s="122" t="s">
        <v>398</v>
      </c>
      <c r="D125" s="122" t="s">
        <v>17</v>
      </c>
      <c r="E125" s="122" t="s">
        <v>399</v>
      </c>
      <c r="F125" s="122" t="s">
        <v>400</v>
      </c>
      <c r="G125" s="125"/>
      <c r="H125" s="51">
        <v>3</v>
      </c>
      <c r="I125" s="125"/>
      <c r="J125" s="125"/>
      <c r="K125" s="125"/>
      <c r="L125" s="125"/>
      <c r="M125" s="125"/>
      <c r="N125" s="196"/>
      <c r="O125" s="67">
        <f>SUM(Таблица2495102[[#This Row],[I Этап]:[VIII Этап]])</f>
        <v>3</v>
      </c>
      <c r="P125" s="125"/>
    </row>
    <row r="126" spans="1:16" x14ac:dyDescent="0.25">
      <c r="A126" s="207" t="s">
        <v>364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</row>
    <row r="127" spans="1:16" x14ac:dyDescent="0.25">
      <c r="A127" s="128" t="s">
        <v>340</v>
      </c>
      <c r="B127" s="128" t="s">
        <v>341</v>
      </c>
      <c r="C127" s="129" t="s">
        <v>0</v>
      </c>
      <c r="D127" s="129" t="s">
        <v>1</v>
      </c>
      <c r="E127" s="129" t="s">
        <v>342</v>
      </c>
      <c r="F127" s="129" t="s">
        <v>3</v>
      </c>
      <c r="G127" s="128" t="s">
        <v>1060</v>
      </c>
      <c r="H127" s="128" t="s">
        <v>1061</v>
      </c>
      <c r="I127" s="128" t="s">
        <v>1062</v>
      </c>
      <c r="J127" s="128" t="s">
        <v>1063</v>
      </c>
      <c r="K127" s="128" t="s">
        <v>1064</v>
      </c>
      <c r="L127" s="128" t="s">
        <v>1065</v>
      </c>
      <c r="M127" s="128" t="s">
        <v>1066</v>
      </c>
      <c r="N127" s="128" t="s">
        <v>1067</v>
      </c>
      <c r="O127" s="128" t="s">
        <v>347</v>
      </c>
      <c r="P127" s="128" t="s">
        <v>1068</v>
      </c>
    </row>
    <row r="128" spans="1:16" x14ac:dyDescent="0.25">
      <c r="A128" s="125">
        <v>1</v>
      </c>
      <c r="B128" s="125" t="s">
        <v>951</v>
      </c>
      <c r="C128" s="122" t="s">
        <v>130</v>
      </c>
      <c r="D128" s="122" t="s">
        <v>17</v>
      </c>
      <c r="E128" s="122" t="s">
        <v>92</v>
      </c>
      <c r="F128" s="122" t="s">
        <v>36</v>
      </c>
      <c r="G128" s="51">
        <v>12</v>
      </c>
      <c r="H128" s="51">
        <v>12</v>
      </c>
      <c r="I128" s="51">
        <v>12</v>
      </c>
      <c r="J128" s="51">
        <v>15</v>
      </c>
      <c r="K128" s="51">
        <v>10</v>
      </c>
      <c r="L128" s="51">
        <v>15</v>
      </c>
      <c r="M128" s="51">
        <v>6</v>
      </c>
      <c r="N128" s="196">
        <v>24</v>
      </c>
      <c r="O128" s="67">
        <f>SUM(Таблица2596103[[#This Row],[I Этап]:[VIII Этап]])</f>
        <v>106</v>
      </c>
      <c r="P128" s="125"/>
    </row>
    <row r="129" spans="1:16" x14ac:dyDescent="0.25">
      <c r="A129" s="125">
        <v>2</v>
      </c>
      <c r="B129" s="125" t="s">
        <v>957</v>
      </c>
      <c r="C129" s="122" t="s">
        <v>33</v>
      </c>
      <c r="D129" s="122" t="s">
        <v>17</v>
      </c>
      <c r="E129" s="122" t="s">
        <v>34</v>
      </c>
      <c r="F129" s="122" t="s">
        <v>40</v>
      </c>
      <c r="G129" s="51">
        <v>10</v>
      </c>
      <c r="H129" s="51">
        <v>10</v>
      </c>
      <c r="I129" s="51">
        <v>10</v>
      </c>
      <c r="J129" s="51">
        <v>10</v>
      </c>
      <c r="K129" s="51">
        <v>8</v>
      </c>
      <c r="L129" s="51">
        <v>10</v>
      </c>
      <c r="M129" s="51">
        <v>8</v>
      </c>
      <c r="N129" s="196">
        <v>16</v>
      </c>
      <c r="O129" s="67">
        <f>SUM(Таблица2596103[[#This Row],[I Этап]:[VIII Этап]])</f>
        <v>82</v>
      </c>
      <c r="P129" s="125"/>
    </row>
    <row r="130" spans="1:16" x14ac:dyDescent="0.25">
      <c r="A130" s="125">
        <v>3</v>
      </c>
      <c r="B130" s="125">
        <v>15</v>
      </c>
      <c r="C130" s="166" t="s">
        <v>85</v>
      </c>
      <c r="D130" s="166" t="s">
        <v>17</v>
      </c>
      <c r="E130" s="166" t="s">
        <v>35</v>
      </c>
      <c r="F130" s="166" t="s">
        <v>36</v>
      </c>
      <c r="G130" s="51">
        <v>5</v>
      </c>
      <c r="H130" s="125"/>
      <c r="I130" s="51">
        <v>15</v>
      </c>
      <c r="J130" s="125"/>
      <c r="K130" s="51">
        <v>12</v>
      </c>
      <c r="L130" s="51">
        <v>12</v>
      </c>
      <c r="M130" s="51">
        <v>10</v>
      </c>
      <c r="N130" s="196"/>
      <c r="O130" s="67">
        <f>SUM(Таблица2596103[[#This Row],[I Этап]:[VIII Этап]])</f>
        <v>54</v>
      </c>
      <c r="P130" s="125"/>
    </row>
    <row r="131" spans="1:16" x14ac:dyDescent="0.25">
      <c r="A131" s="192">
        <v>4</v>
      </c>
      <c r="B131" s="192" t="s">
        <v>1008</v>
      </c>
      <c r="C131" s="193" t="s">
        <v>307</v>
      </c>
      <c r="D131" s="193" t="s">
        <v>17</v>
      </c>
      <c r="E131" s="193" t="s">
        <v>35</v>
      </c>
      <c r="F131" s="193" t="s">
        <v>308</v>
      </c>
      <c r="G131" s="125"/>
      <c r="H131" s="125"/>
      <c r="I131" s="125"/>
      <c r="J131" s="125"/>
      <c r="K131" s="51">
        <v>1</v>
      </c>
      <c r="L131" s="125"/>
      <c r="M131" s="51">
        <v>15</v>
      </c>
      <c r="N131" s="196">
        <v>30</v>
      </c>
      <c r="O131" s="137">
        <f>SUM(Таблица2596103[[#This Row],[I Этап]:[VIII Этап]])</f>
        <v>46</v>
      </c>
      <c r="P131" s="125"/>
    </row>
    <row r="132" spans="1:16" x14ac:dyDescent="0.25">
      <c r="A132" s="186">
        <v>5</v>
      </c>
      <c r="B132" s="186" t="s">
        <v>969</v>
      </c>
      <c r="C132" s="187" t="s">
        <v>205</v>
      </c>
      <c r="D132" s="187" t="s">
        <v>104</v>
      </c>
      <c r="E132" s="187" t="s">
        <v>34</v>
      </c>
      <c r="F132" s="187" t="s">
        <v>222</v>
      </c>
      <c r="G132" s="51">
        <v>6</v>
      </c>
      <c r="H132" s="51">
        <v>6</v>
      </c>
      <c r="I132" s="51">
        <v>5</v>
      </c>
      <c r="J132" s="51">
        <v>6</v>
      </c>
      <c r="K132" s="125"/>
      <c r="L132" s="125"/>
      <c r="M132" s="51">
        <v>5</v>
      </c>
      <c r="N132" s="196">
        <v>12</v>
      </c>
      <c r="O132" s="67">
        <f>SUM(Таблица2596103[[#This Row],[I Этап]:[VIII Этап]])</f>
        <v>40</v>
      </c>
      <c r="P132" s="125"/>
    </row>
    <row r="133" spans="1:16" x14ac:dyDescent="0.25">
      <c r="A133" s="125">
        <v>6</v>
      </c>
      <c r="B133" s="125">
        <v>141</v>
      </c>
      <c r="C133" s="166" t="s">
        <v>298</v>
      </c>
      <c r="D133" s="166" t="s">
        <v>17</v>
      </c>
      <c r="E133" s="166" t="s">
        <v>299</v>
      </c>
      <c r="F133" s="166" t="s">
        <v>36</v>
      </c>
      <c r="G133" s="51">
        <v>15</v>
      </c>
      <c r="H133" s="125"/>
      <c r="I133" s="51">
        <v>8</v>
      </c>
      <c r="J133" s="125"/>
      <c r="K133" s="51">
        <v>6</v>
      </c>
      <c r="L133" s="125"/>
      <c r="M133" s="125"/>
      <c r="N133" s="196"/>
      <c r="O133" s="67">
        <f>SUM(Таблица2596103[[#This Row],[I Этап]:[VIII Этап]])</f>
        <v>29</v>
      </c>
      <c r="P133" s="125"/>
    </row>
    <row r="134" spans="1:16" x14ac:dyDescent="0.25">
      <c r="A134" s="125">
        <v>7</v>
      </c>
      <c r="B134" s="125" t="s">
        <v>963</v>
      </c>
      <c r="C134" s="122" t="s">
        <v>373</v>
      </c>
      <c r="D134" s="122" t="s">
        <v>17</v>
      </c>
      <c r="E134" s="122" t="s">
        <v>49</v>
      </c>
      <c r="F134" s="127" t="s">
        <v>1059</v>
      </c>
      <c r="G134" s="125"/>
      <c r="H134" s="51">
        <v>8</v>
      </c>
      <c r="I134" s="51">
        <v>6</v>
      </c>
      <c r="J134" s="125"/>
      <c r="K134" s="51">
        <v>15</v>
      </c>
      <c r="L134" s="125"/>
      <c r="M134" s="125"/>
      <c r="N134" s="196"/>
      <c r="O134" s="67">
        <f>SUM(Таблица2596103[[#This Row],[I Этап]:[VIII Этап]])</f>
        <v>29</v>
      </c>
      <c r="P134" s="125"/>
    </row>
    <row r="135" spans="1:16" collapsed="1" x14ac:dyDescent="0.25">
      <c r="A135" s="125">
        <v>8</v>
      </c>
      <c r="B135" s="125" t="s">
        <v>945</v>
      </c>
      <c r="C135" s="122" t="s">
        <v>238</v>
      </c>
      <c r="D135" s="122" t="s">
        <v>17</v>
      </c>
      <c r="E135" s="122" t="s">
        <v>236</v>
      </c>
      <c r="F135" s="122" t="s">
        <v>237</v>
      </c>
      <c r="G135" s="51">
        <v>1</v>
      </c>
      <c r="H135" s="51">
        <v>15</v>
      </c>
      <c r="I135" s="125"/>
      <c r="J135" s="51">
        <v>12</v>
      </c>
      <c r="K135" s="125"/>
      <c r="L135" s="125"/>
      <c r="M135" s="125"/>
      <c r="N135" s="196"/>
      <c r="O135" s="67">
        <f>SUM(Таблица2596103[[#This Row],[I Этап]:[VIII Этап]])</f>
        <v>28</v>
      </c>
      <c r="P135" s="125"/>
    </row>
    <row r="136" spans="1:16" x14ac:dyDescent="0.25">
      <c r="A136" s="192">
        <v>9</v>
      </c>
      <c r="B136" s="192" t="s">
        <v>1003</v>
      </c>
      <c r="C136" s="193" t="s">
        <v>280</v>
      </c>
      <c r="D136" s="193" t="s">
        <v>17</v>
      </c>
      <c r="E136" s="193" t="s">
        <v>35</v>
      </c>
      <c r="F136" s="193" t="s">
        <v>308</v>
      </c>
      <c r="G136" s="125"/>
      <c r="H136" s="125"/>
      <c r="I136" s="125"/>
      <c r="J136" s="125"/>
      <c r="K136" s="125"/>
      <c r="L136" s="125"/>
      <c r="M136" s="51">
        <v>12</v>
      </c>
      <c r="N136" s="196">
        <v>10</v>
      </c>
      <c r="O136" s="137">
        <f>SUM(Таблица2596103[[#This Row],[I Этап]:[VIII Этап]])</f>
        <v>22</v>
      </c>
      <c r="P136" s="125"/>
    </row>
    <row r="137" spans="1:16" x14ac:dyDescent="0.25">
      <c r="A137" s="192">
        <v>10</v>
      </c>
      <c r="B137" s="192" t="s">
        <v>1025</v>
      </c>
      <c r="C137" s="193" t="s">
        <v>292</v>
      </c>
      <c r="D137" s="193" t="s">
        <v>17</v>
      </c>
      <c r="E137" s="193" t="s">
        <v>35</v>
      </c>
      <c r="F137" s="193" t="s">
        <v>308</v>
      </c>
      <c r="G137" s="125"/>
      <c r="H137" s="125"/>
      <c r="I137" s="125"/>
      <c r="J137" s="125"/>
      <c r="K137" s="51">
        <v>2</v>
      </c>
      <c r="L137" s="125"/>
      <c r="M137" s="125"/>
      <c r="N137" s="196">
        <v>20</v>
      </c>
      <c r="O137" s="137">
        <f>SUM(Таблица2596103[[#This Row],[I Этап]:[VIII Этап]])</f>
        <v>22</v>
      </c>
      <c r="P137" s="125"/>
    </row>
    <row r="138" spans="1:16" x14ac:dyDescent="0.25">
      <c r="A138" s="192">
        <v>11</v>
      </c>
      <c r="B138" s="192" t="s">
        <v>1019</v>
      </c>
      <c r="C138" s="193" t="s">
        <v>8</v>
      </c>
      <c r="D138" s="193" t="s">
        <v>17</v>
      </c>
      <c r="E138" s="193" t="s">
        <v>44</v>
      </c>
      <c r="F138" s="193" t="s">
        <v>1888</v>
      </c>
      <c r="G138" s="133"/>
      <c r="H138" s="133"/>
      <c r="I138" s="51">
        <v>2</v>
      </c>
      <c r="J138" s="133"/>
      <c r="K138" s="51">
        <v>3</v>
      </c>
      <c r="L138" s="51">
        <v>6</v>
      </c>
      <c r="M138" s="51">
        <v>3</v>
      </c>
      <c r="N138" s="196">
        <v>8</v>
      </c>
      <c r="O138" s="136">
        <f>SUM(Таблица2596103[[#This Row],[I Этап]:[VIII Этап]])</f>
        <v>22</v>
      </c>
      <c r="P138" s="133"/>
    </row>
    <row r="139" spans="1:16" x14ac:dyDescent="0.25">
      <c r="A139" s="186">
        <v>12</v>
      </c>
      <c r="B139" s="186">
        <v>2</v>
      </c>
      <c r="C139" s="191" t="s">
        <v>214</v>
      </c>
      <c r="D139" s="191" t="s">
        <v>17</v>
      </c>
      <c r="E139" s="191" t="s">
        <v>35</v>
      </c>
      <c r="F139" s="191" t="s">
        <v>40</v>
      </c>
      <c r="G139" s="51">
        <v>8</v>
      </c>
      <c r="H139" s="125"/>
      <c r="I139" s="51">
        <v>3</v>
      </c>
      <c r="J139" s="51">
        <v>3</v>
      </c>
      <c r="K139" s="51">
        <v>5</v>
      </c>
      <c r="L139" s="125"/>
      <c r="M139" s="125"/>
      <c r="N139" s="196"/>
      <c r="O139" s="67">
        <f>SUM(Таблица2596103[[#This Row],[I Этап]:[VIII Этап]])</f>
        <v>19</v>
      </c>
      <c r="P139" s="125"/>
    </row>
    <row r="140" spans="1:16" x14ac:dyDescent="0.25">
      <c r="A140" s="186">
        <v>13</v>
      </c>
      <c r="B140" s="186" t="s">
        <v>974</v>
      </c>
      <c r="C140" s="187" t="s">
        <v>290</v>
      </c>
      <c r="D140" s="187" t="s">
        <v>17</v>
      </c>
      <c r="E140" s="187" t="s">
        <v>171</v>
      </c>
      <c r="F140" s="187" t="s">
        <v>291</v>
      </c>
      <c r="G140" s="51">
        <v>4</v>
      </c>
      <c r="H140" s="51">
        <v>5</v>
      </c>
      <c r="I140" s="51">
        <v>4</v>
      </c>
      <c r="J140" s="51">
        <v>5</v>
      </c>
      <c r="K140" s="125"/>
      <c r="L140" s="125"/>
      <c r="M140" s="125"/>
      <c r="N140" s="196"/>
      <c r="O140" s="67">
        <f>SUM(Таблица2596103[[#This Row],[I Этап]:[VIII Этап]])</f>
        <v>18</v>
      </c>
      <c r="P140" s="125"/>
    </row>
    <row r="141" spans="1:16" x14ac:dyDescent="0.25">
      <c r="A141" s="186">
        <v>14</v>
      </c>
      <c r="B141" s="186" t="s">
        <v>1495</v>
      </c>
      <c r="C141" s="187" t="s">
        <v>1097</v>
      </c>
      <c r="D141" s="187" t="s">
        <v>17</v>
      </c>
      <c r="E141" s="187" t="s">
        <v>141</v>
      </c>
      <c r="F141" s="187" t="s">
        <v>40</v>
      </c>
      <c r="G141" s="133"/>
      <c r="H141" s="133"/>
      <c r="I141" s="51">
        <v>1</v>
      </c>
      <c r="J141" s="51">
        <v>1</v>
      </c>
      <c r="K141" s="133"/>
      <c r="L141" s="51">
        <v>8</v>
      </c>
      <c r="M141" s="51">
        <v>4</v>
      </c>
      <c r="N141" s="196"/>
      <c r="O141" s="136">
        <f>SUM(Таблица2596103[[#This Row],[I Этап]:[VIII Этап]])</f>
        <v>14</v>
      </c>
      <c r="P141" s="133"/>
    </row>
    <row r="142" spans="1:16" x14ac:dyDescent="0.25">
      <c r="A142" s="125">
        <v>15</v>
      </c>
      <c r="B142" s="125">
        <v>115</v>
      </c>
      <c r="C142" s="166" t="s">
        <v>248</v>
      </c>
      <c r="D142" s="166" t="s">
        <v>17</v>
      </c>
      <c r="E142" s="166" t="s">
        <v>236</v>
      </c>
      <c r="F142" s="166" t="s">
        <v>237</v>
      </c>
      <c r="G142" s="51">
        <v>2</v>
      </c>
      <c r="H142" s="125"/>
      <c r="I142" s="125"/>
      <c r="J142" s="51">
        <v>8</v>
      </c>
      <c r="K142" s="125"/>
      <c r="L142" s="125"/>
      <c r="M142" s="125"/>
      <c r="N142" s="196"/>
      <c r="O142" s="67">
        <f>SUM(Таблица2596103[[#This Row],[I Этап]:[VIII Этап]])</f>
        <v>10</v>
      </c>
      <c r="P142" s="125"/>
    </row>
    <row r="143" spans="1:16" x14ac:dyDescent="0.25">
      <c r="A143" s="125">
        <v>16</v>
      </c>
      <c r="B143" s="125" t="s">
        <v>992</v>
      </c>
      <c r="C143" s="122" t="s">
        <v>365</v>
      </c>
      <c r="D143" s="122" t="s">
        <v>17</v>
      </c>
      <c r="E143" s="122" t="s">
        <v>94</v>
      </c>
      <c r="F143" s="122" t="s">
        <v>30</v>
      </c>
      <c r="G143" s="51">
        <v>3</v>
      </c>
      <c r="H143" s="51">
        <v>2</v>
      </c>
      <c r="I143" s="125"/>
      <c r="J143" s="51">
        <v>4</v>
      </c>
      <c r="K143" s="125"/>
      <c r="L143" s="125"/>
      <c r="M143" s="125"/>
      <c r="N143" s="196"/>
      <c r="O143" s="67">
        <f>SUM(Таблица2596103[[#This Row],[I Этап]:[VIII Этап]])</f>
        <v>9</v>
      </c>
      <c r="P143" s="125"/>
    </row>
    <row r="144" spans="1:16" x14ac:dyDescent="0.25">
      <c r="A144" s="192">
        <v>17</v>
      </c>
      <c r="B144" s="192" t="s">
        <v>1484</v>
      </c>
      <c r="C144" s="193" t="s">
        <v>1098</v>
      </c>
      <c r="D144" s="193" t="s">
        <v>17</v>
      </c>
      <c r="E144" s="193" t="s">
        <v>141</v>
      </c>
      <c r="F144" s="193" t="s">
        <v>40</v>
      </c>
      <c r="G144" s="125"/>
      <c r="H144" s="125"/>
      <c r="I144" s="125"/>
      <c r="J144" s="125"/>
      <c r="K144" s="125"/>
      <c r="L144" s="51">
        <v>4</v>
      </c>
      <c r="M144" s="51">
        <v>2</v>
      </c>
      <c r="N144" s="196"/>
      <c r="O144" s="137">
        <f>SUM(Таблица2596103[[#This Row],[I Этап]:[VIII Этап]])</f>
        <v>6</v>
      </c>
      <c r="P144" s="125"/>
    </row>
    <row r="145" spans="1:16" x14ac:dyDescent="0.25">
      <c r="A145" s="186">
        <v>18</v>
      </c>
      <c r="B145" s="186" t="s">
        <v>1040</v>
      </c>
      <c r="C145" s="187" t="s">
        <v>419</v>
      </c>
      <c r="D145" s="187" t="s">
        <v>17</v>
      </c>
      <c r="E145" s="187" t="s">
        <v>285</v>
      </c>
      <c r="F145" s="187" t="s">
        <v>222</v>
      </c>
      <c r="G145" s="125"/>
      <c r="H145" s="125"/>
      <c r="I145" s="125"/>
      <c r="J145" s="125"/>
      <c r="K145" s="125"/>
      <c r="L145" s="51">
        <v>5</v>
      </c>
      <c r="M145" s="125"/>
      <c r="N145" s="196"/>
      <c r="O145" s="137">
        <f>SUM(Таблица2596103[[#This Row],[I Этап]:[VIII Этап]])</f>
        <v>5</v>
      </c>
      <c r="P145" s="125"/>
    </row>
    <row r="146" spans="1:16" x14ac:dyDescent="0.25">
      <c r="A146" s="125">
        <v>19</v>
      </c>
      <c r="B146" s="125" t="s">
        <v>980</v>
      </c>
      <c r="C146" s="122" t="s">
        <v>372</v>
      </c>
      <c r="D146" s="122" t="s">
        <v>20</v>
      </c>
      <c r="E146" s="122" t="s">
        <v>35</v>
      </c>
      <c r="F146" s="122" t="s">
        <v>303</v>
      </c>
      <c r="G146" s="125"/>
      <c r="H146" s="51">
        <v>4</v>
      </c>
      <c r="I146" s="125"/>
      <c r="J146" s="125"/>
      <c r="K146" s="125"/>
      <c r="L146" s="125"/>
      <c r="M146" s="125"/>
      <c r="N146" s="196"/>
      <c r="O146" s="67">
        <f>SUM(Таблица2596103[[#This Row],[I Этап]:[VIII Этап]])</f>
        <v>4</v>
      </c>
      <c r="P146" s="125"/>
    </row>
    <row r="147" spans="1:16" x14ac:dyDescent="0.25">
      <c r="A147" s="125">
        <v>20</v>
      </c>
      <c r="B147" s="125" t="s">
        <v>2251</v>
      </c>
      <c r="C147" s="122" t="s">
        <v>73</v>
      </c>
      <c r="D147" s="122" t="s">
        <v>17</v>
      </c>
      <c r="E147" s="122" t="s">
        <v>74</v>
      </c>
      <c r="F147" s="122" t="s">
        <v>75</v>
      </c>
      <c r="G147" s="125"/>
      <c r="H147" s="125"/>
      <c r="I147" s="125"/>
      <c r="J147" s="125"/>
      <c r="K147" s="51">
        <v>4</v>
      </c>
      <c r="L147" s="125"/>
      <c r="M147" s="125"/>
      <c r="N147" s="196"/>
      <c r="O147" s="137">
        <f>SUM(Таблица2596103[[#This Row],[I Этап]:[VIII Этап]])</f>
        <v>4</v>
      </c>
      <c r="P147" s="125"/>
    </row>
    <row r="148" spans="1:16" x14ac:dyDescent="0.25">
      <c r="A148" s="125">
        <v>21</v>
      </c>
      <c r="B148" s="125" t="s">
        <v>986</v>
      </c>
      <c r="C148" s="122" t="s">
        <v>359</v>
      </c>
      <c r="D148" s="122" t="s">
        <v>17</v>
      </c>
      <c r="E148" s="122" t="s">
        <v>94</v>
      </c>
      <c r="F148" s="122" t="s">
        <v>30</v>
      </c>
      <c r="G148" s="125"/>
      <c r="H148" s="51">
        <v>3</v>
      </c>
      <c r="I148" s="125"/>
      <c r="J148" s="125"/>
      <c r="K148" s="125"/>
      <c r="L148" s="125"/>
      <c r="M148" s="125"/>
      <c r="N148" s="196"/>
      <c r="O148" s="67">
        <f>SUM(Таблица2596103[[#This Row],[I Этап]:[VIII Этап]])</f>
        <v>3</v>
      </c>
      <c r="P148" s="125"/>
    </row>
    <row r="149" spans="1:16" x14ac:dyDescent="0.25">
      <c r="A149" s="125">
        <v>22</v>
      </c>
      <c r="B149" s="125" t="s">
        <v>1828</v>
      </c>
      <c r="C149" s="122" t="s">
        <v>262</v>
      </c>
      <c r="D149" s="122" t="s">
        <v>17</v>
      </c>
      <c r="E149" s="122" t="s">
        <v>141</v>
      </c>
      <c r="F149" s="122" t="s">
        <v>40</v>
      </c>
      <c r="G149" s="125"/>
      <c r="H149" s="125"/>
      <c r="I149" s="125"/>
      <c r="J149" s="51">
        <v>2</v>
      </c>
      <c r="K149" s="125"/>
      <c r="L149" s="125"/>
      <c r="M149" s="125"/>
      <c r="N149" s="196"/>
      <c r="O149" s="137">
        <f>SUM(Таблица2596103[[#This Row],[I Этап]:[VIII Этап]])</f>
        <v>2</v>
      </c>
      <c r="P149" s="125"/>
    </row>
    <row r="150" spans="1:16" x14ac:dyDescent="0.25">
      <c r="A150" s="125">
        <v>23</v>
      </c>
      <c r="B150" s="125" t="s">
        <v>997</v>
      </c>
      <c r="C150" s="122" t="s">
        <v>265</v>
      </c>
      <c r="D150" s="122" t="s">
        <v>17</v>
      </c>
      <c r="E150" s="122" t="s">
        <v>269</v>
      </c>
      <c r="F150" s="122" t="s">
        <v>303</v>
      </c>
      <c r="G150" s="125"/>
      <c r="H150" s="51">
        <v>1</v>
      </c>
      <c r="I150" s="125"/>
      <c r="J150" s="125"/>
      <c r="K150" s="125"/>
      <c r="L150" s="125"/>
      <c r="M150" s="125"/>
      <c r="N150" s="196"/>
      <c r="O150" s="67">
        <f>SUM(Таблица2596103[[#This Row],[I Этап]:[VIII Этап]])</f>
        <v>1</v>
      </c>
      <c r="P150" s="125"/>
    </row>
  </sheetData>
  <mergeCells count="8">
    <mergeCell ref="A113:P113"/>
    <mergeCell ref="A126:P126"/>
    <mergeCell ref="A1:P1"/>
    <mergeCell ref="A2:P2"/>
    <mergeCell ref="A25:P25"/>
    <mergeCell ref="A47:P47"/>
    <mergeCell ref="A68:P68"/>
    <mergeCell ref="A91:P91"/>
  </mergeCell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opLeftCell="C1" zoomScaleNormal="100" workbookViewId="0">
      <selection sqref="A1:P1"/>
    </sheetView>
  </sheetViews>
  <sheetFormatPr defaultRowHeight="15" x14ac:dyDescent="0.25"/>
  <cols>
    <col min="1" max="1" width="9.140625" style="51" customWidth="1"/>
    <col min="2" max="2" width="9.140625" style="52" customWidth="1"/>
    <col min="3" max="3" width="24.28515625" style="52" customWidth="1"/>
    <col min="4" max="4" width="18.5703125" style="52" customWidth="1"/>
    <col min="5" max="5" width="30" style="52" customWidth="1"/>
    <col min="6" max="6" width="31.42578125" style="51" customWidth="1"/>
    <col min="7" max="15" width="9.140625" style="51"/>
    <col min="16" max="16384" width="9.140625" style="52"/>
  </cols>
  <sheetData>
    <row r="1" spans="1:18" ht="15.75" x14ac:dyDescent="0.25">
      <c r="A1" s="208" t="s">
        <v>2975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8" x14ac:dyDescent="0.25">
      <c r="A2" s="207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8" x14ac:dyDescent="0.25">
      <c r="A3" s="128" t="s">
        <v>340</v>
      </c>
      <c r="B3" s="128" t="s">
        <v>341</v>
      </c>
      <c r="C3" s="129" t="s">
        <v>0</v>
      </c>
      <c r="D3" s="129" t="s">
        <v>1</v>
      </c>
      <c r="E3" s="129" t="s">
        <v>342</v>
      </c>
      <c r="F3" s="129" t="s">
        <v>3</v>
      </c>
      <c r="G3" s="128" t="s">
        <v>1060</v>
      </c>
      <c r="H3" s="130" t="s">
        <v>1061</v>
      </c>
      <c r="I3" s="130" t="s">
        <v>1062</v>
      </c>
      <c r="J3" s="130" t="s">
        <v>1063</v>
      </c>
      <c r="K3" s="130" t="s">
        <v>1064</v>
      </c>
      <c r="L3" s="130" t="s">
        <v>1065</v>
      </c>
      <c r="M3" s="130" t="s">
        <v>1066</v>
      </c>
      <c r="N3" s="130" t="s">
        <v>1067</v>
      </c>
      <c r="O3" s="130" t="s">
        <v>347</v>
      </c>
      <c r="P3" s="130" t="s">
        <v>1068</v>
      </c>
      <c r="R3" s="48" t="s">
        <v>0</v>
      </c>
    </row>
    <row r="4" spans="1:18" ht="15" customHeight="1" x14ac:dyDescent="0.25">
      <c r="A4" s="131">
        <v>1</v>
      </c>
      <c r="B4" s="125">
        <v>106</v>
      </c>
      <c r="C4" s="122" t="s">
        <v>241</v>
      </c>
      <c r="D4" s="122" t="s">
        <v>17</v>
      </c>
      <c r="E4" s="122" t="s">
        <v>110</v>
      </c>
      <c r="F4" s="52" t="s">
        <v>2310</v>
      </c>
      <c r="G4" s="125">
        <v>25</v>
      </c>
      <c r="H4" s="125"/>
      <c r="I4" s="125">
        <v>25</v>
      </c>
      <c r="J4" s="125"/>
      <c r="K4" s="125">
        <v>10</v>
      </c>
      <c r="L4" s="125">
        <v>25</v>
      </c>
      <c r="M4" s="125">
        <v>25</v>
      </c>
      <c r="N4" s="196">
        <v>50</v>
      </c>
      <c r="O4" s="67">
        <f>SUM(Таблица207683[[#This Row],[I Этап]:[VIII Этап]])</f>
        <v>160</v>
      </c>
      <c r="P4" s="132"/>
    </row>
    <row r="5" spans="1:18" ht="15" customHeight="1" x14ac:dyDescent="0.25">
      <c r="A5" s="131">
        <v>2</v>
      </c>
      <c r="B5" s="125" t="s">
        <v>426</v>
      </c>
      <c r="C5" s="122" t="s">
        <v>28</v>
      </c>
      <c r="D5" s="122" t="s">
        <v>17</v>
      </c>
      <c r="E5" s="122" t="s">
        <v>405</v>
      </c>
      <c r="F5" s="122" t="s">
        <v>29</v>
      </c>
      <c r="G5" s="125">
        <v>15</v>
      </c>
      <c r="H5" s="125">
        <v>25</v>
      </c>
      <c r="I5" s="125">
        <v>18</v>
      </c>
      <c r="J5" s="125">
        <v>25</v>
      </c>
      <c r="K5" s="125"/>
      <c r="L5" s="125">
        <v>18</v>
      </c>
      <c r="M5" s="125">
        <v>15</v>
      </c>
      <c r="N5" s="196">
        <v>36</v>
      </c>
      <c r="O5" s="67">
        <f>SUM(Таблица207683[[#This Row],[I Этап]:[VIII Этап]])</f>
        <v>152</v>
      </c>
      <c r="P5" s="132"/>
    </row>
    <row r="6" spans="1:18" ht="15" customHeight="1" x14ac:dyDescent="0.25">
      <c r="A6" s="131">
        <v>3</v>
      </c>
      <c r="B6" s="125" t="s">
        <v>444</v>
      </c>
      <c r="C6" s="122" t="s">
        <v>267</v>
      </c>
      <c r="D6" s="122" t="s">
        <v>17</v>
      </c>
      <c r="E6" s="122" t="s">
        <v>236</v>
      </c>
      <c r="F6" s="122" t="s">
        <v>15</v>
      </c>
      <c r="G6" s="125">
        <v>18</v>
      </c>
      <c r="H6" s="125">
        <v>12</v>
      </c>
      <c r="I6" s="125">
        <v>15</v>
      </c>
      <c r="J6" s="125">
        <v>18</v>
      </c>
      <c r="K6" s="125">
        <v>15</v>
      </c>
      <c r="L6" s="125">
        <v>10</v>
      </c>
      <c r="M6" s="125">
        <v>18</v>
      </c>
      <c r="N6" s="196">
        <v>24</v>
      </c>
      <c r="O6" s="67">
        <f>SUM(Таблица207683[[#This Row],[I Этап]:[VIII Этап]])</f>
        <v>130</v>
      </c>
      <c r="P6" s="132"/>
    </row>
    <row r="7" spans="1:18" ht="15" customHeight="1" x14ac:dyDescent="0.25">
      <c r="A7" s="131">
        <v>4</v>
      </c>
      <c r="B7" s="125" t="s">
        <v>438</v>
      </c>
      <c r="C7" s="122" t="s">
        <v>190</v>
      </c>
      <c r="D7" s="122" t="s">
        <v>17</v>
      </c>
      <c r="E7" s="122" t="s">
        <v>395</v>
      </c>
      <c r="F7" s="122" t="s">
        <v>15</v>
      </c>
      <c r="G7" s="125">
        <v>12</v>
      </c>
      <c r="H7" s="125">
        <v>15</v>
      </c>
      <c r="I7" s="125">
        <v>12</v>
      </c>
      <c r="J7" s="125">
        <v>15</v>
      </c>
      <c r="K7" s="125">
        <v>18</v>
      </c>
      <c r="L7" s="125">
        <v>12</v>
      </c>
      <c r="M7" s="125">
        <v>12</v>
      </c>
      <c r="N7" s="196">
        <v>20</v>
      </c>
      <c r="O7" s="67">
        <f>SUM(Таблица207683[[#This Row],[I Этап]:[VIII Этап]])</f>
        <v>116</v>
      </c>
      <c r="P7" s="132"/>
    </row>
    <row r="8" spans="1:18" x14ac:dyDescent="0.25">
      <c r="A8" s="131">
        <v>5</v>
      </c>
      <c r="B8" s="125" t="s">
        <v>433</v>
      </c>
      <c r="C8" s="122" t="s">
        <v>271</v>
      </c>
      <c r="D8" s="122" t="s">
        <v>17</v>
      </c>
      <c r="E8" s="122" t="s">
        <v>272</v>
      </c>
      <c r="F8" s="122" t="s">
        <v>273</v>
      </c>
      <c r="G8" s="125">
        <v>10</v>
      </c>
      <c r="H8" s="125">
        <v>18</v>
      </c>
      <c r="I8" s="125">
        <v>10</v>
      </c>
      <c r="J8" s="125">
        <v>10</v>
      </c>
      <c r="K8" s="125">
        <v>25</v>
      </c>
      <c r="L8" s="125">
        <v>6</v>
      </c>
      <c r="M8" s="125">
        <v>6</v>
      </c>
      <c r="N8" s="196">
        <v>12</v>
      </c>
      <c r="O8" s="67">
        <f>SUM(Таблица207683[[#This Row],[I Этап]:[VIII Этап]])</f>
        <v>97</v>
      </c>
      <c r="P8" s="132"/>
    </row>
    <row r="9" spans="1:18" x14ac:dyDescent="0.25">
      <c r="A9" s="131">
        <v>6</v>
      </c>
      <c r="B9" s="125">
        <v>192</v>
      </c>
      <c r="C9" s="122" t="s">
        <v>348</v>
      </c>
      <c r="D9" s="122" t="s">
        <v>17</v>
      </c>
      <c r="E9" s="122" t="s">
        <v>110</v>
      </c>
      <c r="F9" s="52" t="s">
        <v>2310</v>
      </c>
      <c r="G9" s="125">
        <v>4</v>
      </c>
      <c r="H9" s="125"/>
      <c r="I9" s="125">
        <v>8</v>
      </c>
      <c r="J9" s="125">
        <v>12</v>
      </c>
      <c r="K9" s="125"/>
      <c r="L9" s="125">
        <v>15</v>
      </c>
      <c r="M9" s="125">
        <v>10</v>
      </c>
      <c r="N9" s="196">
        <v>30</v>
      </c>
      <c r="O9" s="67">
        <f>SUM(Таблица207683[[#This Row],[I Этап]:[VIII Этап]])</f>
        <v>79</v>
      </c>
      <c r="P9" s="132"/>
    </row>
    <row r="10" spans="1:18" ht="15" customHeight="1" x14ac:dyDescent="0.25">
      <c r="A10" s="131">
        <v>7</v>
      </c>
      <c r="B10" s="125" t="s">
        <v>450</v>
      </c>
      <c r="C10" s="122" t="s">
        <v>213</v>
      </c>
      <c r="D10" s="122" t="s">
        <v>17</v>
      </c>
      <c r="E10" s="122" t="s">
        <v>110</v>
      </c>
      <c r="F10" s="122" t="s">
        <v>39</v>
      </c>
      <c r="G10" s="125">
        <v>8</v>
      </c>
      <c r="H10" s="125">
        <v>10</v>
      </c>
      <c r="I10" s="125"/>
      <c r="J10" s="125"/>
      <c r="K10" s="125"/>
      <c r="L10" s="125">
        <v>4</v>
      </c>
      <c r="M10" s="125">
        <v>8</v>
      </c>
      <c r="N10" s="196">
        <v>16</v>
      </c>
      <c r="O10" s="67">
        <f>SUM(Таблица207683[[#This Row],[I Этап]:[VIII Этап]])</f>
        <v>46</v>
      </c>
      <c r="P10" s="132"/>
    </row>
    <row r="11" spans="1:18" x14ac:dyDescent="0.25">
      <c r="A11" s="131">
        <v>8</v>
      </c>
      <c r="B11" s="125" t="s">
        <v>474</v>
      </c>
      <c r="C11" s="122" t="s">
        <v>1069</v>
      </c>
      <c r="D11" s="122" t="s">
        <v>17</v>
      </c>
      <c r="E11" s="122" t="s">
        <v>240</v>
      </c>
      <c r="F11" s="122" t="s">
        <v>7</v>
      </c>
      <c r="G11" s="125"/>
      <c r="H11" s="125">
        <v>2</v>
      </c>
      <c r="I11" s="125">
        <v>1</v>
      </c>
      <c r="J11" s="125">
        <v>6</v>
      </c>
      <c r="K11" s="125">
        <v>12</v>
      </c>
      <c r="L11" s="125"/>
      <c r="M11" s="125">
        <v>2</v>
      </c>
      <c r="N11" s="196">
        <v>8</v>
      </c>
      <c r="O11" s="67">
        <f>SUM(Таблица207683[[#This Row],[I Этап]:[VIII Этап]])</f>
        <v>31</v>
      </c>
      <c r="P11" s="132"/>
    </row>
    <row r="12" spans="1:18" ht="15" customHeight="1" x14ac:dyDescent="0.25">
      <c r="A12" s="131">
        <v>9</v>
      </c>
      <c r="B12" s="133" t="s">
        <v>511</v>
      </c>
      <c r="C12" s="134" t="s">
        <v>401</v>
      </c>
      <c r="D12" s="134" t="s">
        <v>100</v>
      </c>
      <c r="E12" s="134" t="s">
        <v>402</v>
      </c>
      <c r="F12" s="134" t="s">
        <v>286</v>
      </c>
      <c r="G12" s="133"/>
      <c r="H12" s="135"/>
      <c r="I12" s="135">
        <v>6</v>
      </c>
      <c r="J12" s="135">
        <v>2</v>
      </c>
      <c r="K12" s="135">
        <v>8</v>
      </c>
      <c r="L12" s="135">
        <v>8</v>
      </c>
      <c r="M12" s="135"/>
      <c r="N12" s="197"/>
      <c r="O12" s="136">
        <f>SUM(Таблица207683[[#This Row],[I Этап]:[VIII Этап]])</f>
        <v>24</v>
      </c>
      <c r="P12" s="133"/>
    </row>
    <row r="13" spans="1:18" ht="15" customHeight="1" x14ac:dyDescent="0.25">
      <c r="A13" s="131">
        <v>10</v>
      </c>
      <c r="B13" s="125" t="s">
        <v>456</v>
      </c>
      <c r="C13" s="122" t="s">
        <v>410</v>
      </c>
      <c r="D13" s="122" t="s">
        <v>327</v>
      </c>
      <c r="E13" s="122" t="s">
        <v>110</v>
      </c>
      <c r="F13" s="122" t="s">
        <v>15</v>
      </c>
      <c r="G13" s="125"/>
      <c r="H13" s="125">
        <v>8</v>
      </c>
      <c r="I13" s="125">
        <v>4</v>
      </c>
      <c r="J13" s="125"/>
      <c r="K13" s="125"/>
      <c r="L13" s="125"/>
      <c r="M13" s="125"/>
      <c r="N13" s="196"/>
      <c r="O13" s="67">
        <f>SUM(Таблица207683[[#This Row],[I Этап]:[VIII Этап]])</f>
        <v>12</v>
      </c>
      <c r="P13" s="132"/>
    </row>
    <row r="14" spans="1:18" x14ac:dyDescent="0.25">
      <c r="A14" s="131">
        <v>11</v>
      </c>
      <c r="B14" s="125" t="s">
        <v>468</v>
      </c>
      <c r="C14" s="122" t="s">
        <v>413</v>
      </c>
      <c r="D14" s="122" t="s">
        <v>17</v>
      </c>
      <c r="E14" s="122" t="s">
        <v>110</v>
      </c>
      <c r="F14" s="122" t="s">
        <v>63</v>
      </c>
      <c r="G14" s="125"/>
      <c r="H14" s="125">
        <v>4</v>
      </c>
      <c r="I14" s="125"/>
      <c r="J14" s="125">
        <v>8</v>
      </c>
      <c r="K14" s="125"/>
      <c r="L14" s="125"/>
      <c r="M14" s="125"/>
      <c r="N14" s="196"/>
      <c r="O14" s="67">
        <f>SUM(Таблица207683[[#This Row],[I Этап]:[VIII Этап]])</f>
        <v>12</v>
      </c>
      <c r="P14" s="132"/>
    </row>
    <row r="15" spans="1:18" x14ac:dyDescent="0.25">
      <c r="A15" s="131">
        <v>12</v>
      </c>
      <c r="B15" s="125" t="s">
        <v>1917</v>
      </c>
      <c r="C15" s="122" t="s">
        <v>265</v>
      </c>
      <c r="D15" s="122" t="s">
        <v>17</v>
      </c>
      <c r="E15" s="122" t="s">
        <v>1873</v>
      </c>
      <c r="F15" s="122" t="s">
        <v>218</v>
      </c>
      <c r="G15" s="125"/>
      <c r="H15" s="131"/>
      <c r="I15" s="131"/>
      <c r="J15" s="131"/>
      <c r="K15" s="131">
        <v>6</v>
      </c>
      <c r="L15" s="131">
        <v>2</v>
      </c>
      <c r="M15" s="131"/>
      <c r="N15" s="197"/>
      <c r="O15" s="137">
        <f>SUM(Таблица207683[[#This Row],[I Этап]:[VIII Этап]])</f>
        <v>8</v>
      </c>
      <c r="P15" s="125"/>
    </row>
    <row r="16" spans="1:18" x14ac:dyDescent="0.25">
      <c r="A16" s="131">
        <v>13</v>
      </c>
      <c r="B16" s="125" t="s">
        <v>1163</v>
      </c>
      <c r="C16" s="122" t="s">
        <v>1105</v>
      </c>
      <c r="D16" s="122" t="s">
        <v>17</v>
      </c>
      <c r="E16" s="122" t="s">
        <v>151</v>
      </c>
      <c r="F16" s="122" t="s">
        <v>128</v>
      </c>
      <c r="G16" s="125"/>
      <c r="H16" s="131"/>
      <c r="I16" s="131"/>
      <c r="J16" s="131">
        <v>4</v>
      </c>
      <c r="K16" s="131">
        <v>4</v>
      </c>
      <c r="L16" s="131"/>
      <c r="M16" s="131"/>
      <c r="N16" s="197"/>
      <c r="O16" s="137">
        <f>SUM(Таблица207683[[#This Row],[I Этап]:[VIII Этап]])</f>
        <v>8</v>
      </c>
      <c r="P16" s="125"/>
    </row>
    <row r="17" spans="1:18" x14ac:dyDescent="0.25">
      <c r="A17" s="131">
        <v>14</v>
      </c>
      <c r="B17" s="125" t="s">
        <v>480</v>
      </c>
      <c r="C17" s="122" t="s">
        <v>127</v>
      </c>
      <c r="D17" s="122" t="s">
        <v>87</v>
      </c>
      <c r="E17" s="122" t="s">
        <v>110</v>
      </c>
      <c r="F17" s="122" t="s">
        <v>128</v>
      </c>
      <c r="G17" s="125">
        <v>6</v>
      </c>
      <c r="H17" s="125">
        <v>1</v>
      </c>
      <c r="I17" s="125"/>
      <c r="J17" s="125"/>
      <c r="K17" s="125"/>
      <c r="L17" s="125"/>
      <c r="M17" s="125"/>
      <c r="N17" s="196"/>
      <c r="O17" s="67">
        <f>SUM(Таблица207683[[#This Row],[I Этап]:[VIII Этап]])</f>
        <v>7</v>
      </c>
      <c r="P17" s="132"/>
      <c r="R17" s="48"/>
    </row>
    <row r="18" spans="1:18" x14ac:dyDescent="0.25">
      <c r="A18" s="131">
        <v>15</v>
      </c>
      <c r="B18" s="125">
        <v>137</v>
      </c>
      <c r="C18" s="122" t="s">
        <v>257</v>
      </c>
      <c r="D18" s="122" t="s">
        <v>104</v>
      </c>
      <c r="E18" s="122" t="s">
        <v>151</v>
      </c>
      <c r="F18" s="122" t="s">
        <v>128</v>
      </c>
      <c r="G18" s="125">
        <v>1</v>
      </c>
      <c r="H18" s="125">
        <v>6</v>
      </c>
      <c r="I18" s="125"/>
      <c r="J18" s="125"/>
      <c r="K18" s="125"/>
      <c r="L18" s="125"/>
      <c r="M18" s="125"/>
      <c r="N18" s="196"/>
      <c r="O18" s="67">
        <f>SUM(Таблица207683[[#This Row],[I Этап]:[VIII Этап]])</f>
        <v>7</v>
      </c>
      <c r="P18" s="132"/>
    </row>
    <row r="19" spans="1:18" x14ac:dyDescent="0.25">
      <c r="A19" s="131">
        <v>16</v>
      </c>
      <c r="B19" s="125" t="s">
        <v>1160</v>
      </c>
      <c r="C19" s="122" t="s">
        <v>1080</v>
      </c>
      <c r="D19" s="122" t="s">
        <v>17</v>
      </c>
      <c r="E19" s="122" t="s">
        <v>1081</v>
      </c>
      <c r="F19" s="122" t="s">
        <v>1082</v>
      </c>
      <c r="G19" s="125"/>
      <c r="H19" s="131"/>
      <c r="I19" s="131"/>
      <c r="J19" s="131">
        <v>1</v>
      </c>
      <c r="K19" s="131">
        <v>1</v>
      </c>
      <c r="L19" s="131"/>
      <c r="M19" s="131">
        <v>4</v>
      </c>
      <c r="N19" s="197"/>
      <c r="O19" s="137">
        <f>SUM(Таблица207683[[#This Row],[I Этап]:[VIII Этап]])</f>
        <v>6</v>
      </c>
      <c r="P19" s="125"/>
    </row>
    <row r="20" spans="1:18" x14ac:dyDescent="0.25">
      <c r="A20" s="194">
        <v>17</v>
      </c>
      <c r="B20" s="192" t="s">
        <v>2350</v>
      </c>
      <c r="C20" s="193" t="s">
        <v>2299</v>
      </c>
      <c r="D20" s="193" t="s">
        <v>17</v>
      </c>
      <c r="E20" s="193" t="s">
        <v>89</v>
      </c>
      <c r="F20" s="193" t="s">
        <v>1508</v>
      </c>
      <c r="G20" s="125"/>
      <c r="H20" s="131"/>
      <c r="I20" s="131"/>
      <c r="J20" s="131"/>
      <c r="K20" s="131"/>
      <c r="L20" s="131"/>
      <c r="M20" s="131">
        <v>1</v>
      </c>
      <c r="N20" s="197">
        <v>4</v>
      </c>
      <c r="O20" s="137">
        <f>SUM(Таблица207683[[#This Row],[I Этап]:[VIII Этап]])</f>
        <v>5</v>
      </c>
      <c r="P20" s="125"/>
    </row>
    <row r="21" spans="1:18" x14ac:dyDescent="0.25">
      <c r="A21" s="188">
        <v>18</v>
      </c>
      <c r="B21" s="186">
        <v>130</v>
      </c>
      <c r="C21" s="187" t="s">
        <v>88</v>
      </c>
      <c r="D21" s="187" t="s">
        <v>17</v>
      </c>
      <c r="E21" s="187" t="s">
        <v>89</v>
      </c>
      <c r="F21" s="187" t="s">
        <v>90</v>
      </c>
      <c r="G21" s="125">
        <v>2</v>
      </c>
      <c r="H21" s="125"/>
      <c r="I21" s="125"/>
      <c r="J21" s="125"/>
      <c r="K21" s="125">
        <v>2</v>
      </c>
      <c r="L21" s="125"/>
      <c r="M21" s="125"/>
      <c r="N21" s="196"/>
      <c r="O21" s="67">
        <f>SUM(Таблица207683[[#This Row],[I Этап]:[VIII Этап]])</f>
        <v>4</v>
      </c>
      <c r="P21" s="132"/>
    </row>
    <row r="22" spans="1:18" x14ac:dyDescent="0.25">
      <c r="A22" s="131">
        <v>19</v>
      </c>
      <c r="B22" s="133" t="s">
        <v>1140</v>
      </c>
      <c r="C22" s="134" t="s">
        <v>31</v>
      </c>
      <c r="D22" s="134" t="s">
        <v>17</v>
      </c>
      <c r="E22" s="134" t="s">
        <v>405</v>
      </c>
      <c r="F22" s="134" t="s">
        <v>29</v>
      </c>
      <c r="G22" s="133"/>
      <c r="H22" s="135"/>
      <c r="I22" s="135">
        <v>2</v>
      </c>
      <c r="J22" s="135"/>
      <c r="K22" s="135"/>
      <c r="L22" s="135"/>
      <c r="M22" s="135"/>
      <c r="N22" s="197"/>
      <c r="O22" s="136">
        <f>SUM(Таблица207683[[#This Row],[I Этап]:[VIII Этап]])</f>
        <v>2</v>
      </c>
      <c r="P22" s="133"/>
    </row>
    <row r="23" spans="1:18" x14ac:dyDescent="0.25">
      <c r="A23" s="194">
        <v>20</v>
      </c>
      <c r="B23" s="194" t="s">
        <v>1941</v>
      </c>
      <c r="C23" s="195" t="s">
        <v>1882</v>
      </c>
      <c r="D23" s="193" t="s">
        <v>17</v>
      </c>
      <c r="E23" s="193" t="s">
        <v>1883</v>
      </c>
      <c r="F23" s="193" t="s">
        <v>27</v>
      </c>
      <c r="G23" s="153"/>
      <c r="H23" s="155"/>
      <c r="I23" s="155"/>
      <c r="J23" s="155"/>
      <c r="K23" s="155"/>
      <c r="L23" s="155"/>
      <c r="M23" s="155"/>
      <c r="N23" s="197">
        <v>2</v>
      </c>
      <c r="O23" s="137">
        <f>SUM(Таблица207683[[#This Row],[I Этап]:[VIII Этап]])</f>
        <v>2</v>
      </c>
      <c r="P23" s="133"/>
    </row>
    <row r="24" spans="1:18" x14ac:dyDescent="0.25">
      <c r="A24" s="188">
        <v>21</v>
      </c>
      <c r="B24" s="189" t="s">
        <v>2336</v>
      </c>
      <c r="C24" s="190" t="s">
        <v>2307</v>
      </c>
      <c r="D24" s="190" t="s">
        <v>17</v>
      </c>
      <c r="E24" s="190" t="s">
        <v>240</v>
      </c>
      <c r="F24" s="190" t="s">
        <v>2298</v>
      </c>
      <c r="G24" s="138"/>
      <c r="H24" s="140"/>
      <c r="I24" s="140"/>
      <c r="J24" s="140"/>
      <c r="K24" s="140"/>
      <c r="L24" s="140">
        <v>1</v>
      </c>
      <c r="M24" s="140"/>
      <c r="N24" s="197"/>
      <c r="O24" s="141">
        <f>SUM(Таблица207683[[#This Row],[I Этап]:[VIII Этап]])</f>
        <v>1</v>
      </c>
      <c r="P24" s="138"/>
    </row>
    <row r="25" spans="1:18" collapsed="1" x14ac:dyDescent="0.25">
      <c r="A25" s="207" t="s">
        <v>350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</row>
    <row r="26" spans="1:18" x14ac:dyDescent="0.25">
      <c r="A26" s="128" t="s">
        <v>340</v>
      </c>
      <c r="B26" s="128" t="s">
        <v>341</v>
      </c>
      <c r="C26" s="129" t="s">
        <v>0</v>
      </c>
      <c r="D26" s="129" t="s">
        <v>1</v>
      </c>
      <c r="E26" s="129" t="s">
        <v>342</v>
      </c>
      <c r="F26" s="129" t="s">
        <v>3</v>
      </c>
      <c r="G26" s="128" t="s">
        <v>1060</v>
      </c>
      <c r="H26" s="130" t="s">
        <v>1061</v>
      </c>
      <c r="I26" s="130" t="s">
        <v>1062</v>
      </c>
      <c r="J26" s="130" t="s">
        <v>1063</v>
      </c>
      <c r="K26" s="130" t="s">
        <v>1064</v>
      </c>
      <c r="L26" s="130" t="s">
        <v>1065</v>
      </c>
      <c r="M26" s="130" t="s">
        <v>1066</v>
      </c>
      <c r="N26" s="130" t="s">
        <v>1067</v>
      </c>
      <c r="O26" s="130" t="s">
        <v>347</v>
      </c>
      <c r="P26" s="130" t="s">
        <v>1068</v>
      </c>
    </row>
    <row r="27" spans="1:18" x14ac:dyDescent="0.25">
      <c r="A27" s="125">
        <v>1</v>
      </c>
      <c r="B27" s="125" t="s">
        <v>547</v>
      </c>
      <c r="C27" s="122" t="s">
        <v>121</v>
      </c>
      <c r="D27" s="122" t="s">
        <v>17</v>
      </c>
      <c r="E27" s="122" t="s">
        <v>122</v>
      </c>
      <c r="F27" s="122" t="s">
        <v>39</v>
      </c>
      <c r="G27" s="125">
        <v>25</v>
      </c>
      <c r="H27" s="132">
        <v>25</v>
      </c>
      <c r="I27" s="132">
        <v>18</v>
      </c>
      <c r="J27" s="132">
        <v>15</v>
      </c>
      <c r="K27" s="132">
        <v>12</v>
      </c>
      <c r="L27" s="132">
        <v>25</v>
      </c>
      <c r="M27" s="132">
        <v>15</v>
      </c>
      <c r="N27" s="196">
        <v>24</v>
      </c>
      <c r="O27" s="67">
        <f>SUM(Таблица217784[[#This Row],[I Этап]:[VIII Этап]])</f>
        <v>159</v>
      </c>
      <c r="P27" s="132"/>
    </row>
    <row r="28" spans="1:18" x14ac:dyDescent="0.25">
      <c r="A28" s="125">
        <v>2</v>
      </c>
      <c r="B28" s="125" t="s">
        <v>573</v>
      </c>
      <c r="C28" s="122" t="s">
        <v>242</v>
      </c>
      <c r="D28" s="122" t="s">
        <v>17</v>
      </c>
      <c r="E28" s="122" t="s">
        <v>243</v>
      </c>
      <c r="F28" s="122" t="s">
        <v>39</v>
      </c>
      <c r="G28" s="125">
        <v>4</v>
      </c>
      <c r="H28" s="132">
        <v>8</v>
      </c>
      <c r="I28" s="132">
        <v>25</v>
      </c>
      <c r="J28" s="132">
        <v>18</v>
      </c>
      <c r="K28" s="132">
        <v>18</v>
      </c>
      <c r="L28" s="132">
        <v>18</v>
      </c>
      <c r="M28" s="132">
        <v>6</v>
      </c>
      <c r="N28" s="196">
        <v>50</v>
      </c>
      <c r="O28" s="67">
        <f>SUM(Таблица217784[[#This Row],[I Этап]:[VIII Этап]])</f>
        <v>147</v>
      </c>
      <c r="P28" s="132"/>
    </row>
    <row r="29" spans="1:18" x14ac:dyDescent="0.25">
      <c r="A29" s="125">
        <v>3</v>
      </c>
      <c r="B29" s="125" t="s">
        <v>594</v>
      </c>
      <c r="C29" s="122" t="s">
        <v>69</v>
      </c>
      <c r="D29" s="122" t="s">
        <v>17</v>
      </c>
      <c r="E29" s="122" t="s">
        <v>70</v>
      </c>
      <c r="F29" s="122" t="s">
        <v>39</v>
      </c>
      <c r="G29" s="125">
        <v>15</v>
      </c>
      <c r="H29" s="132">
        <v>1</v>
      </c>
      <c r="I29" s="132">
        <v>6</v>
      </c>
      <c r="J29" s="132">
        <v>25</v>
      </c>
      <c r="K29" s="132">
        <v>10</v>
      </c>
      <c r="L29" s="132">
        <v>15</v>
      </c>
      <c r="M29" s="132">
        <v>18</v>
      </c>
      <c r="N29" s="196">
        <v>30</v>
      </c>
      <c r="O29" s="67">
        <f>SUM(Таблица217784[[#This Row],[I Этап]:[VIII Этап]])</f>
        <v>120</v>
      </c>
      <c r="P29" s="132"/>
    </row>
    <row r="30" spans="1:18" x14ac:dyDescent="0.25">
      <c r="A30" s="192">
        <v>4</v>
      </c>
      <c r="B30" s="192" t="s">
        <v>1600</v>
      </c>
      <c r="C30" s="193" t="s">
        <v>1887</v>
      </c>
      <c r="D30" s="193" t="s">
        <v>17</v>
      </c>
      <c r="E30" s="193" t="s">
        <v>227</v>
      </c>
      <c r="F30" s="193" t="s">
        <v>15</v>
      </c>
      <c r="G30" s="125"/>
      <c r="H30" s="125"/>
      <c r="I30" s="125"/>
      <c r="J30" s="125">
        <v>1</v>
      </c>
      <c r="K30" s="125">
        <v>25</v>
      </c>
      <c r="L30" s="125">
        <v>6</v>
      </c>
      <c r="M30" s="125">
        <v>25</v>
      </c>
      <c r="N30" s="196">
        <v>36</v>
      </c>
      <c r="O30" s="137">
        <f>SUM(Таблица217784[[#This Row],[I Этап]:[VIII Этап]])</f>
        <v>93</v>
      </c>
      <c r="P30" s="132"/>
    </row>
    <row r="31" spans="1:18" x14ac:dyDescent="0.25">
      <c r="A31" s="186">
        <v>5</v>
      </c>
      <c r="B31" s="186" t="s">
        <v>553</v>
      </c>
      <c r="C31" s="187" t="s">
        <v>50</v>
      </c>
      <c r="D31" s="187" t="s">
        <v>17</v>
      </c>
      <c r="E31" s="187" t="s">
        <v>51</v>
      </c>
      <c r="F31" s="187" t="s">
        <v>39</v>
      </c>
      <c r="G31" s="125">
        <v>12</v>
      </c>
      <c r="H31" s="132">
        <v>18</v>
      </c>
      <c r="I31" s="132">
        <v>12</v>
      </c>
      <c r="J31" s="132">
        <v>8</v>
      </c>
      <c r="K31" s="132">
        <v>15</v>
      </c>
      <c r="L31" s="132">
        <v>8</v>
      </c>
      <c r="M31" s="132">
        <v>10</v>
      </c>
      <c r="N31" s="196">
        <v>8</v>
      </c>
      <c r="O31" s="67">
        <f>SUM(Таблица217784[[#This Row],[I Этап]:[VIII Этап]])</f>
        <v>91</v>
      </c>
      <c r="P31" s="132"/>
    </row>
    <row r="32" spans="1:18" x14ac:dyDescent="0.25">
      <c r="A32" s="192">
        <v>6</v>
      </c>
      <c r="B32" s="192" t="s">
        <v>564</v>
      </c>
      <c r="C32" s="193" t="s">
        <v>59</v>
      </c>
      <c r="D32" s="193" t="s">
        <v>17</v>
      </c>
      <c r="E32" s="193" t="s">
        <v>60</v>
      </c>
      <c r="F32" s="193" t="s">
        <v>15</v>
      </c>
      <c r="G32" s="125">
        <v>2</v>
      </c>
      <c r="H32" s="132">
        <v>12</v>
      </c>
      <c r="I32" s="132">
        <v>2</v>
      </c>
      <c r="J32" s="132">
        <v>10</v>
      </c>
      <c r="K32" s="132"/>
      <c r="L32" s="132"/>
      <c r="M32" s="132">
        <v>4</v>
      </c>
      <c r="N32" s="196">
        <v>16</v>
      </c>
      <c r="O32" s="67">
        <f>SUM(Таблица217784[[#This Row],[I Этап]:[VIII Этап]])</f>
        <v>46</v>
      </c>
      <c r="P32" s="132"/>
    </row>
    <row r="33" spans="1:18" x14ac:dyDescent="0.25">
      <c r="A33" s="186">
        <v>7</v>
      </c>
      <c r="B33" s="186" t="s">
        <v>568</v>
      </c>
      <c r="C33" s="187" t="s">
        <v>53</v>
      </c>
      <c r="D33" s="187" t="s">
        <v>17</v>
      </c>
      <c r="E33" s="187" t="s">
        <v>52</v>
      </c>
      <c r="F33" s="187" t="s">
        <v>15</v>
      </c>
      <c r="G33" s="125"/>
      <c r="H33" s="132">
        <v>10</v>
      </c>
      <c r="I33" s="132">
        <v>15</v>
      </c>
      <c r="J33" s="132">
        <v>6</v>
      </c>
      <c r="K33" s="132">
        <v>8</v>
      </c>
      <c r="L33" s="132"/>
      <c r="M33" s="132"/>
      <c r="N33" s="196"/>
      <c r="O33" s="67">
        <f>SUM(Таблица217784[[#This Row],[I Этап]:[VIII Этап]])</f>
        <v>39</v>
      </c>
      <c r="P33" s="132"/>
    </row>
    <row r="34" spans="1:18" x14ac:dyDescent="0.25">
      <c r="A34" s="186">
        <v>8</v>
      </c>
      <c r="B34" s="186" t="s">
        <v>558</v>
      </c>
      <c r="C34" s="187" t="s">
        <v>228</v>
      </c>
      <c r="D34" s="187" t="s">
        <v>17</v>
      </c>
      <c r="E34" s="187" t="s">
        <v>229</v>
      </c>
      <c r="F34" s="187" t="s">
        <v>29</v>
      </c>
      <c r="G34" s="125">
        <v>6</v>
      </c>
      <c r="H34" s="132">
        <v>15</v>
      </c>
      <c r="I34" s="132">
        <v>8</v>
      </c>
      <c r="J34" s="132"/>
      <c r="K34" s="132"/>
      <c r="L34" s="132"/>
      <c r="M34" s="132">
        <v>8</v>
      </c>
      <c r="N34" s="196">
        <v>2</v>
      </c>
      <c r="O34" s="67">
        <f>SUM(Таблица217784[[#This Row],[I Этап]:[VIII Этап]])</f>
        <v>39</v>
      </c>
      <c r="P34" s="132"/>
    </row>
    <row r="35" spans="1:18" x14ac:dyDescent="0.25">
      <c r="A35" s="125">
        <v>9</v>
      </c>
      <c r="B35" s="125">
        <v>92</v>
      </c>
      <c r="C35" s="122" t="s">
        <v>78</v>
      </c>
      <c r="D35" s="122" t="s">
        <v>79</v>
      </c>
      <c r="E35" s="122" t="s">
        <v>80</v>
      </c>
      <c r="F35" s="122" t="s">
        <v>39</v>
      </c>
      <c r="G35" s="125">
        <v>10</v>
      </c>
      <c r="H35" s="125"/>
      <c r="I35" s="132">
        <v>4</v>
      </c>
      <c r="J35" s="132">
        <v>12</v>
      </c>
      <c r="K35" s="132"/>
      <c r="L35" s="132"/>
      <c r="M35" s="132"/>
      <c r="N35" s="196">
        <v>12</v>
      </c>
      <c r="O35" s="67">
        <f>SUM(Таблица217784[[#This Row],[I Этап]:[VIII Этап]])</f>
        <v>38</v>
      </c>
      <c r="P35" s="132"/>
    </row>
    <row r="36" spans="1:18" x14ac:dyDescent="0.25">
      <c r="A36" s="125">
        <v>10</v>
      </c>
      <c r="B36" s="125" t="s">
        <v>1995</v>
      </c>
      <c r="C36" s="122" t="s">
        <v>4</v>
      </c>
      <c r="D36" s="122" t="s">
        <v>5</v>
      </c>
      <c r="E36" s="122" t="s">
        <v>18</v>
      </c>
      <c r="F36" s="122" t="s">
        <v>15</v>
      </c>
      <c r="G36" s="125"/>
      <c r="H36" s="125"/>
      <c r="I36" s="125"/>
      <c r="J36" s="125"/>
      <c r="K36" s="125">
        <v>2</v>
      </c>
      <c r="L36" s="125">
        <v>10</v>
      </c>
      <c r="M36" s="125">
        <v>12</v>
      </c>
      <c r="N36" s="196">
        <v>4</v>
      </c>
      <c r="O36" s="137">
        <f>SUM(Таблица217784[[#This Row],[I Этап]:[VIII Этап]])</f>
        <v>28</v>
      </c>
      <c r="P36" s="125"/>
    </row>
    <row r="37" spans="1:18" x14ac:dyDescent="0.25">
      <c r="A37" s="125">
        <v>11</v>
      </c>
      <c r="B37" s="125" t="s">
        <v>577</v>
      </c>
      <c r="C37" s="122" t="s">
        <v>62</v>
      </c>
      <c r="D37" s="122" t="s">
        <v>17</v>
      </c>
      <c r="E37" s="122" t="s">
        <v>24</v>
      </c>
      <c r="F37" s="122" t="s">
        <v>63</v>
      </c>
      <c r="G37" s="125"/>
      <c r="H37" s="132">
        <v>6</v>
      </c>
      <c r="I37" s="132">
        <v>10</v>
      </c>
      <c r="J37" s="132">
        <v>4</v>
      </c>
      <c r="K37" s="132">
        <v>4</v>
      </c>
      <c r="L37" s="132"/>
      <c r="M37" s="132">
        <v>2</v>
      </c>
      <c r="N37" s="196"/>
      <c r="O37" s="67">
        <f>SUM(Таблица217784[[#This Row],[I Этап]:[VIII Этап]])</f>
        <v>26</v>
      </c>
      <c r="P37" s="132"/>
    </row>
    <row r="38" spans="1:18" x14ac:dyDescent="0.25">
      <c r="A38" s="125">
        <v>12</v>
      </c>
      <c r="B38" s="125">
        <v>22</v>
      </c>
      <c r="C38" s="122" t="s">
        <v>12</v>
      </c>
      <c r="D38" s="122" t="s">
        <v>13</v>
      </c>
      <c r="E38" s="122" t="s">
        <v>14</v>
      </c>
      <c r="F38" s="122" t="s">
        <v>15</v>
      </c>
      <c r="G38" s="125">
        <v>18</v>
      </c>
      <c r="H38" s="132"/>
      <c r="I38" s="132"/>
      <c r="J38" s="132"/>
      <c r="K38" s="132"/>
      <c r="L38" s="132">
        <v>2</v>
      </c>
      <c r="M38" s="132"/>
      <c r="N38" s="196"/>
      <c r="O38" s="67">
        <f>SUM(Таблица217784[[#This Row],[I Этап]:[VIII Этап]])</f>
        <v>20</v>
      </c>
      <c r="P38" s="132"/>
    </row>
    <row r="39" spans="1:18" x14ac:dyDescent="0.25">
      <c r="A39" s="192">
        <v>13</v>
      </c>
      <c r="B39" s="192" t="s">
        <v>853</v>
      </c>
      <c r="C39" s="195" t="s">
        <v>19</v>
      </c>
      <c r="D39" s="193" t="s">
        <v>20</v>
      </c>
      <c r="E39" s="193" t="s">
        <v>122</v>
      </c>
      <c r="F39" s="193" t="s">
        <v>2972</v>
      </c>
      <c r="G39" s="163"/>
      <c r="H39" s="163"/>
      <c r="I39" s="163"/>
      <c r="J39" s="163"/>
      <c r="K39" s="163"/>
      <c r="L39" s="163"/>
      <c r="M39" s="163"/>
      <c r="N39" s="196">
        <v>20</v>
      </c>
      <c r="O39" s="67">
        <f>SUM(Таблица217784[[#This Row],[I Этап]:[VIII Этап]])</f>
        <v>20</v>
      </c>
      <c r="P39" s="132"/>
    </row>
    <row r="40" spans="1:18" collapsed="1" x14ac:dyDescent="0.25">
      <c r="A40" s="186">
        <v>14</v>
      </c>
      <c r="B40" s="186" t="s">
        <v>583</v>
      </c>
      <c r="C40" s="187" t="s">
        <v>326</v>
      </c>
      <c r="D40" s="187" t="s">
        <v>327</v>
      </c>
      <c r="E40" s="187" t="s">
        <v>328</v>
      </c>
      <c r="F40" s="187" t="s">
        <v>329</v>
      </c>
      <c r="G40" s="125"/>
      <c r="H40" s="132">
        <v>4</v>
      </c>
      <c r="I40" s="132">
        <v>1</v>
      </c>
      <c r="J40" s="132">
        <v>2</v>
      </c>
      <c r="K40" s="132">
        <v>6</v>
      </c>
      <c r="L40" s="132">
        <v>1</v>
      </c>
      <c r="M40" s="132">
        <v>1</v>
      </c>
      <c r="N40" s="196"/>
      <c r="O40" s="67">
        <f>SUM(Таблица217784[[#This Row],[I Этап]:[VIII Этап]])</f>
        <v>15</v>
      </c>
      <c r="P40" s="132"/>
    </row>
    <row r="41" spans="1:18" x14ac:dyDescent="0.25">
      <c r="A41" s="186">
        <v>15</v>
      </c>
      <c r="B41" s="186" t="s">
        <v>588</v>
      </c>
      <c r="C41" s="187" t="s">
        <v>28</v>
      </c>
      <c r="D41" s="187" t="s">
        <v>17</v>
      </c>
      <c r="E41" s="187" t="s">
        <v>32</v>
      </c>
      <c r="F41" s="187" t="s">
        <v>29</v>
      </c>
      <c r="G41" s="138"/>
      <c r="H41" s="138"/>
      <c r="I41" s="138"/>
      <c r="J41" s="138"/>
      <c r="K41" s="138"/>
      <c r="L41" s="138">
        <v>12</v>
      </c>
      <c r="M41" s="138"/>
      <c r="N41" s="196"/>
      <c r="O41" s="141">
        <f>SUM(Таблица217784[[#This Row],[I Этап]:[VIII Этап]])</f>
        <v>12</v>
      </c>
      <c r="P41" s="138"/>
    </row>
    <row r="42" spans="1:18" x14ac:dyDescent="0.25">
      <c r="A42" s="125">
        <v>16</v>
      </c>
      <c r="B42" s="125">
        <v>3</v>
      </c>
      <c r="C42" s="122" t="s">
        <v>16</v>
      </c>
      <c r="D42" s="122" t="s">
        <v>17</v>
      </c>
      <c r="E42" s="122" t="s">
        <v>18</v>
      </c>
      <c r="F42" s="122" t="s">
        <v>15</v>
      </c>
      <c r="G42" s="125">
        <v>8</v>
      </c>
      <c r="H42" s="132"/>
      <c r="I42" s="132"/>
      <c r="J42" s="132"/>
      <c r="K42" s="132"/>
      <c r="L42" s="132"/>
      <c r="M42" s="132"/>
      <c r="N42" s="196"/>
      <c r="O42" s="67">
        <f>SUM(Таблица217784[[#This Row],[I Этап]:[VIII Этап]])</f>
        <v>8</v>
      </c>
      <c r="P42" s="132"/>
      <c r="R42" s="48"/>
    </row>
    <row r="43" spans="1:18" x14ac:dyDescent="0.25">
      <c r="A43" s="125">
        <v>17</v>
      </c>
      <c r="B43" s="138" t="s">
        <v>604</v>
      </c>
      <c r="C43" s="139" t="s">
        <v>262</v>
      </c>
      <c r="D43" s="139" t="s">
        <v>17</v>
      </c>
      <c r="E43" s="139" t="s">
        <v>404</v>
      </c>
      <c r="F43" s="139" t="s">
        <v>15</v>
      </c>
      <c r="G43" s="138"/>
      <c r="H43" s="138"/>
      <c r="I43" s="138"/>
      <c r="J43" s="138"/>
      <c r="K43" s="138"/>
      <c r="L43" s="138">
        <v>4</v>
      </c>
      <c r="M43" s="138"/>
      <c r="N43" s="196"/>
      <c r="O43" s="141">
        <f>SUM(Таблица217784[[#This Row],[I Этап]:[VIII Этап]])</f>
        <v>4</v>
      </c>
      <c r="P43" s="138"/>
    </row>
    <row r="44" spans="1:18" x14ac:dyDescent="0.25">
      <c r="A44" s="125">
        <v>18</v>
      </c>
      <c r="B44" s="125" t="s">
        <v>588</v>
      </c>
      <c r="C44" s="122" t="s">
        <v>31</v>
      </c>
      <c r="D44" s="122" t="s">
        <v>17</v>
      </c>
      <c r="E44" s="122" t="s">
        <v>32</v>
      </c>
      <c r="F44" s="122" t="s">
        <v>29</v>
      </c>
      <c r="G44" s="125"/>
      <c r="H44" s="132">
        <v>2</v>
      </c>
      <c r="I44" s="132"/>
      <c r="J44" s="132"/>
      <c r="K44" s="132"/>
      <c r="L44" s="132"/>
      <c r="M44" s="132"/>
      <c r="N44" s="196"/>
      <c r="O44" s="67">
        <f>SUM(Таблица217784[[#This Row],[I Этап]:[VIII Этап]])</f>
        <v>2</v>
      </c>
      <c r="P44" s="132"/>
    </row>
    <row r="45" spans="1:18" x14ac:dyDescent="0.25">
      <c r="A45" s="125">
        <v>19</v>
      </c>
      <c r="B45" s="175">
        <v>89</v>
      </c>
      <c r="C45" s="176" t="s">
        <v>112</v>
      </c>
      <c r="D45" s="176" t="s">
        <v>17</v>
      </c>
      <c r="E45" s="176" t="s">
        <v>113</v>
      </c>
      <c r="F45" s="176" t="s">
        <v>39</v>
      </c>
      <c r="G45" s="125">
        <v>1</v>
      </c>
      <c r="H45" s="132"/>
      <c r="I45" s="132"/>
      <c r="J45" s="132"/>
      <c r="K45" s="132"/>
      <c r="L45" s="132"/>
      <c r="M45" s="132"/>
      <c r="N45" s="196"/>
      <c r="O45" s="67">
        <f>SUM(Таблица217784[[#This Row],[I Этап]:[VIII Этап]])</f>
        <v>1</v>
      </c>
      <c r="P45" s="132"/>
    </row>
    <row r="46" spans="1:18" x14ac:dyDescent="0.25">
      <c r="A46" s="125">
        <v>20</v>
      </c>
      <c r="B46" s="125" t="s">
        <v>2000</v>
      </c>
      <c r="C46" s="122" t="s">
        <v>9</v>
      </c>
      <c r="D46" s="122" t="s">
        <v>87</v>
      </c>
      <c r="E46" s="122" t="s">
        <v>1095</v>
      </c>
      <c r="F46" s="122" t="s">
        <v>15</v>
      </c>
      <c r="G46" s="125"/>
      <c r="H46" s="125"/>
      <c r="I46" s="125"/>
      <c r="J46" s="125"/>
      <c r="K46" s="125">
        <v>1</v>
      </c>
      <c r="L46" s="125"/>
      <c r="M46" s="125"/>
      <c r="N46" s="196"/>
      <c r="O46" s="137">
        <f>SUM(Таблица217784[[#This Row],[I Этап]:[VIII Этап]])</f>
        <v>1</v>
      </c>
      <c r="P46" s="125"/>
    </row>
    <row r="47" spans="1:18" x14ac:dyDescent="0.25">
      <c r="A47" s="207" t="s">
        <v>351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8" x14ac:dyDescent="0.25">
      <c r="A48" s="128" t="s">
        <v>340</v>
      </c>
      <c r="B48" s="128" t="s">
        <v>341</v>
      </c>
      <c r="C48" s="129" t="s">
        <v>0</v>
      </c>
      <c r="D48" s="129" t="s">
        <v>1</v>
      </c>
      <c r="E48" s="129" t="s">
        <v>342</v>
      </c>
      <c r="F48" s="129" t="s">
        <v>3</v>
      </c>
      <c r="G48" s="128" t="s">
        <v>1060</v>
      </c>
      <c r="H48" s="128" t="s">
        <v>1061</v>
      </c>
      <c r="I48" s="128" t="s">
        <v>1062</v>
      </c>
      <c r="J48" s="128" t="s">
        <v>1063</v>
      </c>
      <c r="K48" s="128" t="s">
        <v>1064</v>
      </c>
      <c r="L48" s="128" t="s">
        <v>1065</v>
      </c>
      <c r="M48" s="128" t="s">
        <v>1066</v>
      </c>
      <c r="N48" s="128" t="s">
        <v>1067</v>
      </c>
      <c r="O48" s="128" t="s">
        <v>347</v>
      </c>
      <c r="P48" s="128" t="s">
        <v>1068</v>
      </c>
    </row>
    <row r="49" spans="1:18" x14ac:dyDescent="0.25">
      <c r="A49" s="125">
        <v>1</v>
      </c>
      <c r="B49" s="125" t="s">
        <v>644</v>
      </c>
      <c r="C49" s="122" t="s">
        <v>4</v>
      </c>
      <c r="D49" s="122" t="s">
        <v>5</v>
      </c>
      <c r="E49" s="122" t="s">
        <v>6</v>
      </c>
      <c r="F49" s="122" t="s">
        <v>11</v>
      </c>
      <c r="G49" s="125">
        <v>12</v>
      </c>
      <c r="H49" s="125">
        <v>25</v>
      </c>
      <c r="I49" s="51">
        <v>25</v>
      </c>
      <c r="J49" s="51">
        <v>25</v>
      </c>
      <c r="K49" s="51">
        <v>25</v>
      </c>
      <c r="L49" s="51">
        <v>25</v>
      </c>
      <c r="M49" s="51">
        <v>25</v>
      </c>
      <c r="N49" s="196">
        <v>50</v>
      </c>
      <c r="O49" s="67">
        <f>SUM(Таблица227885[[#This Row],[I Этап]:[VIII Этап]])</f>
        <v>212</v>
      </c>
      <c r="P49" s="51"/>
    </row>
    <row r="50" spans="1:18" x14ac:dyDescent="0.25">
      <c r="A50" s="125">
        <v>2</v>
      </c>
      <c r="B50" s="125" t="s">
        <v>650</v>
      </c>
      <c r="C50" s="122" t="s">
        <v>108</v>
      </c>
      <c r="D50" s="122" t="s">
        <v>87</v>
      </c>
      <c r="E50" s="122" t="s">
        <v>170</v>
      </c>
      <c r="F50" s="122" t="s">
        <v>106</v>
      </c>
      <c r="G50" s="125">
        <v>10</v>
      </c>
      <c r="H50" s="125">
        <v>18</v>
      </c>
      <c r="I50" s="51">
        <v>15</v>
      </c>
      <c r="J50" s="51">
        <v>18</v>
      </c>
      <c r="K50" s="51">
        <v>18</v>
      </c>
      <c r="L50" s="51">
        <v>15</v>
      </c>
      <c r="M50" s="51">
        <v>18</v>
      </c>
      <c r="N50" s="196">
        <v>24</v>
      </c>
      <c r="O50" s="67">
        <f>SUM(Таблица227885[[#This Row],[I Этап]:[VIII Этап]])</f>
        <v>136</v>
      </c>
      <c r="P50" s="51"/>
    </row>
    <row r="51" spans="1:18" x14ac:dyDescent="0.25">
      <c r="A51" s="192">
        <v>3</v>
      </c>
      <c r="B51" s="192" t="s">
        <v>661</v>
      </c>
      <c r="C51" s="193" t="s">
        <v>131</v>
      </c>
      <c r="D51" s="193" t="s">
        <v>17</v>
      </c>
      <c r="E51" s="193" t="s">
        <v>34</v>
      </c>
      <c r="F51" s="193" t="s">
        <v>132</v>
      </c>
      <c r="G51" s="125">
        <v>6</v>
      </c>
      <c r="H51" s="125">
        <v>12</v>
      </c>
      <c r="I51" s="51">
        <v>10</v>
      </c>
      <c r="J51" s="51">
        <v>8</v>
      </c>
      <c r="K51" s="51">
        <v>2</v>
      </c>
      <c r="L51" s="51">
        <v>8</v>
      </c>
      <c r="M51" s="51">
        <v>8</v>
      </c>
      <c r="N51" s="196">
        <v>30</v>
      </c>
      <c r="O51" s="67">
        <f>SUM(Таблица227885[[#This Row],[I Этап]:[VIII Этап]])</f>
        <v>84</v>
      </c>
      <c r="P51" s="51"/>
    </row>
    <row r="52" spans="1:18" x14ac:dyDescent="0.25">
      <c r="A52" s="125">
        <v>4</v>
      </c>
      <c r="B52" s="125" t="s">
        <v>667</v>
      </c>
      <c r="C52" s="122" t="s">
        <v>37</v>
      </c>
      <c r="D52" s="122" t="s">
        <v>17</v>
      </c>
      <c r="E52" s="122" t="s">
        <v>38</v>
      </c>
      <c r="F52" s="122" t="s">
        <v>39</v>
      </c>
      <c r="G52" s="125">
        <v>2</v>
      </c>
      <c r="H52" s="125">
        <v>10</v>
      </c>
      <c r="I52" s="51">
        <v>12</v>
      </c>
      <c r="J52" s="51">
        <v>12</v>
      </c>
      <c r="K52" s="51">
        <v>15</v>
      </c>
      <c r="L52" s="51">
        <v>6</v>
      </c>
      <c r="M52" s="51">
        <v>6</v>
      </c>
      <c r="N52" s="196">
        <v>20</v>
      </c>
      <c r="O52" s="67">
        <f>SUM(Таблица227885[[#This Row],[I Этап]:[VIII Этап]])</f>
        <v>83</v>
      </c>
      <c r="P52" s="51"/>
    </row>
    <row r="53" spans="1:18" collapsed="1" x14ac:dyDescent="0.25">
      <c r="A53" s="125">
        <v>5</v>
      </c>
      <c r="B53" s="125">
        <v>69</v>
      </c>
      <c r="C53" s="122" t="s">
        <v>84</v>
      </c>
      <c r="D53" s="122" t="s">
        <v>17</v>
      </c>
      <c r="E53" s="122" t="s">
        <v>34</v>
      </c>
      <c r="F53" s="122" t="s">
        <v>15</v>
      </c>
      <c r="G53" s="125">
        <v>15</v>
      </c>
      <c r="H53" s="125"/>
      <c r="I53" s="51">
        <v>8</v>
      </c>
      <c r="J53" s="51">
        <v>15</v>
      </c>
      <c r="K53" s="51">
        <v>6</v>
      </c>
      <c r="L53" s="51">
        <v>10</v>
      </c>
      <c r="M53" s="51">
        <v>12</v>
      </c>
      <c r="N53" s="196">
        <v>12</v>
      </c>
      <c r="O53" s="67">
        <f>SUM(Таблица227885[[#This Row],[I Этап]:[VIII Этап]])</f>
        <v>78</v>
      </c>
      <c r="P53" s="51"/>
    </row>
    <row r="54" spans="1:18" x14ac:dyDescent="0.25">
      <c r="A54" s="186">
        <v>6</v>
      </c>
      <c r="B54" s="186">
        <v>40</v>
      </c>
      <c r="C54" s="187" t="s">
        <v>139</v>
      </c>
      <c r="D54" s="187" t="s">
        <v>17</v>
      </c>
      <c r="E54" s="187" t="s">
        <v>137</v>
      </c>
      <c r="F54" s="187" t="s">
        <v>138</v>
      </c>
      <c r="G54" s="125">
        <v>25</v>
      </c>
      <c r="H54" s="125"/>
      <c r="I54" s="51">
        <v>18</v>
      </c>
      <c r="J54" s="51">
        <v>4</v>
      </c>
      <c r="K54" s="51">
        <v>10</v>
      </c>
      <c r="L54" s="51">
        <v>18</v>
      </c>
      <c r="N54" s="196"/>
      <c r="O54" s="67">
        <f>SUM(Таблица227885[[#This Row],[I Этап]:[VIII Этап]])</f>
        <v>75</v>
      </c>
      <c r="P54" s="51"/>
    </row>
    <row r="55" spans="1:18" x14ac:dyDescent="0.25">
      <c r="A55" s="192">
        <v>7</v>
      </c>
      <c r="B55" s="192" t="s">
        <v>2082</v>
      </c>
      <c r="C55" s="193" t="s">
        <v>16</v>
      </c>
      <c r="D55" s="193" t="s">
        <v>17</v>
      </c>
      <c r="E55" s="193" t="s">
        <v>6</v>
      </c>
      <c r="F55" s="193" t="s">
        <v>11</v>
      </c>
      <c r="G55" s="125"/>
      <c r="H55" s="125"/>
      <c r="K55" s="51">
        <v>4</v>
      </c>
      <c r="L55" s="51">
        <v>12</v>
      </c>
      <c r="M55" s="51">
        <v>15</v>
      </c>
      <c r="N55" s="196">
        <v>36</v>
      </c>
      <c r="O55" s="137">
        <f>SUM(Таблица227885[[#This Row],[I Этап]:[VIII Этап]])</f>
        <v>67</v>
      </c>
      <c r="P55" s="51"/>
    </row>
    <row r="56" spans="1:18" x14ac:dyDescent="0.25">
      <c r="A56" s="186">
        <v>8</v>
      </c>
      <c r="B56" s="186" t="s">
        <v>656</v>
      </c>
      <c r="C56" s="187" t="s">
        <v>136</v>
      </c>
      <c r="D56" s="187" t="s">
        <v>17</v>
      </c>
      <c r="E56" s="187" t="s">
        <v>137</v>
      </c>
      <c r="F56" s="187" t="s">
        <v>138</v>
      </c>
      <c r="G56" s="125">
        <v>8</v>
      </c>
      <c r="H56" s="125">
        <v>15</v>
      </c>
      <c r="J56" s="51">
        <v>10</v>
      </c>
      <c r="L56" s="51">
        <v>4</v>
      </c>
      <c r="M56" s="51">
        <v>10</v>
      </c>
      <c r="N56" s="196">
        <v>16</v>
      </c>
      <c r="O56" s="67">
        <f>SUM(Таблица227885[[#This Row],[I Этап]:[VIII Этап]])</f>
        <v>63</v>
      </c>
      <c r="P56" s="51"/>
    </row>
    <row r="57" spans="1:18" x14ac:dyDescent="0.25">
      <c r="A57" s="125">
        <v>9</v>
      </c>
      <c r="B57" s="125" t="s">
        <v>677</v>
      </c>
      <c r="C57" s="122" t="s">
        <v>23</v>
      </c>
      <c r="D57" s="122" t="s">
        <v>87</v>
      </c>
      <c r="E57" s="122" t="s">
        <v>24</v>
      </c>
      <c r="F57" s="122" t="s">
        <v>352</v>
      </c>
      <c r="G57" s="125">
        <v>4</v>
      </c>
      <c r="H57" s="125">
        <v>6</v>
      </c>
      <c r="I57" s="51">
        <v>4</v>
      </c>
      <c r="J57" s="51">
        <v>6</v>
      </c>
      <c r="K57" s="51">
        <v>12</v>
      </c>
      <c r="N57" s="196"/>
      <c r="O57" s="67">
        <f>SUM(Таблица227885[[#This Row],[I Этап]:[VIII Этап]])</f>
        <v>32</v>
      </c>
      <c r="P57" s="51"/>
    </row>
    <row r="58" spans="1:18" collapsed="1" x14ac:dyDescent="0.25">
      <c r="A58" s="125">
        <v>10</v>
      </c>
      <c r="B58" s="125" t="s">
        <v>672</v>
      </c>
      <c r="C58" s="122" t="s">
        <v>48</v>
      </c>
      <c r="D58" s="122" t="s">
        <v>17</v>
      </c>
      <c r="E58" s="122" t="s">
        <v>49</v>
      </c>
      <c r="F58" s="122" t="s">
        <v>39</v>
      </c>
      <c r="G58" s="125">
        <v>18</v>
      </c>
      <c r="H58" s="125">
        <v>8</v>
      </c>
      <c r="N58" s="196"/>
      <c r="O58" s="67">
        <f>SUM(Таблица227885[[#This Row],[I Этап]:[VIII Этап]])</f>
        <v>26</v>
      </c>
      <c r="P58" s="51"/>
    </row>
    <row r="59" spans="1:18" x14ac:dyDescent="0.25">
      <c r="A59" s="125">
        <v>11</v>
      </c>
      <c r="B59" s="125" t="s">
        <v>683</v>
      </c>
      <c r="C59" s="122" t="s">
        <v>266</v>
      </c>
      <c r="D59" s="122" t="s">
        <v>17</v>
      </c>
      <c r="E59" s="122" t="s">
        <v>58</v>
      </c>
      <c r="F59" s="122" t="s">
        <v>128</v>
      </c>
      <c r="G59" s="125"/>
      <c r="H59" s="125">
        <v>4</v>
      </c>
      <c r="I59" s="51">
        <v>2</v>
      </c>
      <c r="J59" s="51">
        <v>1</v>
      </c>
      <c r="K59" s="51">
        <v>8</v>
      </c>
      <c r="L59" s="51">
        <v>1</v>
      </c>
      <c r="N59" s="196"/>
      <c r="O59" s="67">
        <f>SUM(Таблица227885[[#This Row],[I Этап]:[VIII Этап]])</f>
        <v>16</v>
      </c>
      <c r="P59" s="51"/>
      <c r="R59" s="31"/>
    </row>
    <row r="60" spans="1:18" x14ac:dyDescent="0.25">
      <c r="A60" s="192">
        <v>12</v>
      </c>
      <c r="B60" s="192" t="s">
        <v>1677</v>
      </c>
      <c r="C60" s="193" t="s">
        <v>1498</v>
      </c>
      <c r="D60" s="193" t="s">
        <v>1499</v>
      </c>
      <c r="E60" s="193" t="s">
        <v>1500</v>
      </c>
      <c r="F60" s="193" t="s">
        <v>409</v>
      </c>
      <c r="G60" s="125"/>
      <c r="H60" s="125"/>
      <c r="I60" s="125"/>
      <c r="N60" s="196">
        <v>8</v>
      </c>
      <c r="O60" s="137">
        <f>SUM(Таблица227885[[#This Row],[I Этап]:[VIII Этап]])</f>
        <v>8</v>
      </c>
      <c r="P60" s="51"/>
      <c r="R60" s="31"/>
    </row>
    <row r="61" spans="1:18" x14ac:dyDescent="0.25">
      <c r="A61" s="186">
        <v>13</v>
      </c>
      <c r="B61" s="186" t="s">
        <v>692</v>
      </c>
      <c r="C61" s="187" t="s">
        <v>65</v>
      </c>
      <c r="D61" s="187" t="s">
        <v>17</v>
      </c>
      <c r="E61" s="187" t="s">
        <v>66</v>
      </c>
      <c r="F61" s="187" t="s">
        <v>39</v>
      </c>
      <c r="G61" s="125"/>
      <c r="H61" s="125"/>
      <c r="I61" s="51">
        <v>6</v>
      </c>
      <c r="N61" s="196"/>
      <c r="O61" s="67">
        <f>SUM(Таблица227885[[#This Row],[I Этап]:[VIII Этап]])</f>
        <v>6</v>
      </c>
      <c r="P61" s="51"/>
      <c r="R61" s="31"/>
    </row>
    <row r="62" spans="1:18" x14ac:dyDescent="0.25">
      <c r="A62" s="186">
        <v>14</v>
      </c>
      <c r="B62" s="186" t="s">
        <v>680</v>
      </c>
      <c r="C62" s="187" t="s">
        <v>71</v>
      </c>
      <c r="D62" s="187" t="s">
        <v>17</v>
      </c>
      <c r="E62" s="187" t="s">
        <v>72</v>
      </c>
      <c r="F62" s="187" t="s">
        <v>7</v>
      </c>
      <c r="G62" s="125"/>
      <c r="H62" s="125">
        <v>1</v>
      </c>
      <c r="J62" s="51">
        <v>2</v>
      </c>
      <c r="K62" s="51">
        <v>1</v>
      </c>
      <c r="L62" s="51">
        <v>2</v>
      </c>
      <c r="N62" s="196"/>
      <c r="O62" s="67">
        <f>SUM(Таблица227885[[#This Row],[I Этап]:[VIII Этап]])</f>
        <v>6</v>
      </c>
      <c r="P62" s="51"/>
    </row>
    <row r="63" spans="1:18" collapsed="1" x14ac:dyDescent="0.25">
      <c r="A63" s="186">
        <v>15</v>
      </c>
      <c r="B63" s="186" t="s">
        <v>707</v>
      </c>
      <c r="C63" s="187" t="s">
        <v>125</v>
      </c>
      <c r="D63" s="187" t="s">
        <v>17</v>
      </c>
      <c r="E63" s="187" t="s">
        <v>126</v>
      </c>
      <c r="F63" s="187" t="s">
        <v>15</v>
      </c>
      <c r="G63" s="125"/>
      <c r="H63" s="125"/>
      <c r="I63" s="51">
        <v>1</v>
      </c>
      <c r="M63" s="51">
        <v>4</v>
      </c>
      <c r="N63" s="196"/>
      <c r="O63" s="137">
        <f>SUM(Таблица227885[[#This Row],[I Этап]:[VIII Этап]])</f>
        <v>5</v>
      </c>
      <c r="P63" s="51"/>
    </row>
    <row r="64" spans="1:18" x14ac:dyDescent="0.25">
      <c r="A64" s="125">
        <v>16</v>
      </c>
      <c r="B64" s="125" t="s">
        <v>687</v>
      </c>
      <c r="C64" s="122" t="s">
        <v>191</v>
      </c>
      <c r="D64" s="122" t="s">
        <v>17</v>
      </c>
      <c r="E64" s="122" t="s">
        <v>24</v>
      </c>
      <c r="F64" s="122" t="s">
        <v>21</v>
      </c>
      <c r="G64" s="125">
        <v>1</v>
      </c>
      <c r="H64" s="125">
        <v>2</v>
      </c>
      <c r="N64" s="196"/>
      <c r="O64" s="137">
        <f>SUM(Таблица227885[[#This Row],[I Этап]:[VIII Этап]])</f>
        <v>3</v>
      </c>
      <c r="P64" s="51"/>
    </row>
    <row r="65" spans="1:18" x14ac:dyDescent="0.25">
      <c r="A65" s="192">
        <v>17</v>
      </c>
      <c r="B65" s="192" t="s">
        <v>1686</v>
      </c>
      <c r="C65" s="193" t="s">
        <v>1507</v>
      </c>
      <c r="D65" s="193" t="s">
        <v>17</v>
      </c>
      <c r="E65" s="193" t="s">
        <v>34</v>
      </c>
      <c r="F65" s="193" t="s">
        <v>1508</v>
      </c>
      <c r="G65" s="125"/>
      <c r="H65" s="125"/>
      <c r="I65" s="125"/>
      <c r="N65" s="196">
        <v>4</v>
      </c>
      <c r="O65" s="137">
        <f>SUM(Таблица227885[[#This Row],[I Этап]:[VIII Этап]])</f>
        <v>4</v>
      </c>
      <c r="P65" s="51"/>
    </row>
    <row r="66" spans="1:18" x14ac:dyDescent="0.25">
      <c r="A66" s="186">
        <v>18</v>
      </c>
      <c r="B66" s="186" t="s">
        <v>727</v>
      </c>
      <c r="C66" s="187" t="s">
        <v>322</v>
      </c>
      <c r="D66" s="187" t="s">
        <v>17</v>
      </c>
      <c r="E66" s="187" t="s">
        <v>58</v>
      </c>
      <c r="F66" s="187" t="s">
        <v>323</v>
      </c>
      <c r="G66" s="125"/>
      <c r="H66" s="125"/>
      <c r="M66" s="51">
        <v>2</v>
      </c>
      <c r="N66" s="196">
        <v>2</v>
      </c>
      <c r="O66" s="137">
        <f>SUM(Таблица227885[[#This Row],[I Этап]:[VIII Этап]])</f>
        <v>4</v>
      </c>
      <c r="P66" s="51"/>
    </row>
    <row r="67" spans="1:18" x14ac:dyDescent="0.25">
      <c r="A67" s="125">
        <v>19</v>
      </c>
      <c r="B67" s="51" t="s">
        <v>2495</v>
      </c>
      <c r="C67" s="52" t="s">
        <v>2306</v>
      </c>
      <c r="D67" s="52" t="s">
        <v>388</v>
      </c>
      <c r="E67" s="52" t="s">
        <v>389</v>
      </c>
      <c r="F67" s="52" t="s">
        <v>15</v>
      </c>
      <c r="G67" s="125"/>
      <c r="H67" s="125"/>
      <c r="M67" s="51">
        <v>1</v>
      </c>
      <c r="N67" s="196"/>
      <c r="O67" s="137">
        <f>SUM(Таблица227885[[#This Row],[I Этап]:[VIII Этап]])</f>
        <v>1</v>
      </c>
      <c r="P67" s="51"/>
    </row>
    <row r="68" spans="1:18" x14ac:dyDescent="0.25">
      <c r="A68" s="207" t="s">
        <v>358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8" x14ac:dyDescent="0.25">
      <c r="A69" s="128" t="s">
        <v>340</v>
      </c>
      <c r="B69" s="128" t="s">
        <v>341</v>
      </c>
      <c r="C69" s="129" t="s">
        <v>0</v>
      </c>
      <c r="D69" s="129" t="s">
        <v>1</v>
      </c>
      <c r="E69" s="129" t="s">
        <v>342</v>
      </c>
      <c r="F69" s="129" t="s">
        <v>3</v>
      </c>
      <c r="G69" s="128" t="s">
        <v>1060</v>
      </c>
      <c r="H69" s="128" t="s">
        <v>1061</v>
      </c>
      <c r="I69" s="128" t="s">
        <v>1062</v>
      </c>
      <c r="J69" s="128" t="s">
        <v>1063</v>
      </c>
      <c r="K69" s="128" t="s">
        <v>1064</v>
      </c>
      <c r="L69" s="128" t="s">
        <v>1065</v>
      </c>
      <c r="M69" s="128" t="s">
        <v>1066</v>
      </c>
      <c r="N69" s="128" t="s">
        <v>1067</v>
      </c>
      <c r="O69" s="128" t="s">
        <v>347</v>
      </c>
      <c r="P69" s="128" t="s">
        <v>1068</v>
      </c>
    </row>
    <row r="70" spans="1:18" x14ac:dyDescent="0.25">
      <c r="A70" s="126">
        <v>1</v>
      </c>
      <c r="B70" s="126" t="s">
        <v>764</v>
      </c>
      <c r="C70" s="127" t="s">
        <v>19</v>
      </c>
      <c r="D70" s="127" t="s">
        <v>20</v>
      </c>
      <c r="E70" s="127" t="s">
        <v>141</v>
      </c>
      <c r="F70" s="127" t="s">
        <v>21</v>
      </c>
      <c r="G70" s="126">
        <v>25</v>
      </c>
      <c r="H70" s="126">
        <v>25</v>
      </c>
      <c r="I70" s="126"/>
      <c r="J70" s="126">
        <v>12</v>
      </c>
      <c r="K70" s="126">
        <v>18</v>
      </c>
      <c r="L70" s="126">
        <v>15</v>
      </c>
      <c r="M70" s="126">
        <v>18</v>
      </c>
      <c r="N70" s="196">
        <v>50</v>
      </c>
      <c r="O70" s="164">
        <f>SUM(Таблица197986[[#This Row],[I Этап]:[VIII Этап]])</f>
        <v>163</v>
      </c>
      <c r="P70" s="126"/>
    </row>
    <row r="71" spans="1:18" x14ac:dyDescent="0.25">
      <c r="A71" s="126">
        <v>2</v>
      </c>
      <c r="B71" s="126" t="s">
        <v>1357</v>
      </c>
      <c r="C71" s="127" t="s">
        <v>1096</v>
      </c>
      <c r="D71" s="127" t="s">
        <v>17</v>
      </c>
      <c r="E71" s="127" t="s">
        <v>92</v>
      </c>
      <c r="F71" s="127" t="s">
        <v>39</v>
      </c>
      <c r="G71" s="126"/>
      <c r="H71" s="126"/>
      <c r="I71" s="126">
        <v>18</v>
      </c>
      <c r="J71" s="126">
        <v>25</v>
      </c>
      <c r="K71" s="126">
        <v>15</v>
      </c>
      <c r="L71" s="126">
        <v>25</v>
      </c>
      <c r="M71" s="126">
        <v>15</v>
      </c>
      <c r="N71" s="196">
        <v>36</v>
      </c>
      <c r="O71" s="165">
        <f>SUM(Таблица197986[[#This Row],[I Этап]:[VIII Этап]])</f>
        <v>134</v>
      </c>
      <c r="P71" s="126"/>
    </row>
    <row r="72" spans="1:18" x14ac:dyDescent="0.25">
      <c r="A72" s="126">
        <v>3</v>
      </c>
      <c r="B72" s="126" t="s">
        <v>775</v>
      </c>
      <c r="C72" s="127" t="s">
        <v>119</v>
      </c>
      <c r="D72" s="127" t="s">
        <v>17</v>
      </c>
      <c r="E72" s="127" t="s">
        <v>140</v>
      </c>
      <c r="F72" s="127" t="s">
        <v>105</v>
      </c>
      <c r="G72" s="126">
        <v>18</v>
      </c>
      <c r="H72" s="126">
        <v>15</v>
      </c>
      <c r="I72" s="126">
        <v>25</v>
      </c>
      <c r="J72" s="126">
        <v>15</v>
      </c>
      <c r="K72" s="126">
        <v>10</v>
      </c>
      <c r="L72" s="126">
        <v>12</v>
      </c>
      <c r="M72" s="126">
        <v>10</v>
      </c>
      <c r="N72" s="196"/>
      <c r="O72" s="164">
        <f>SUM(Таблица197986[[#This Row],[I Этап]:[VIII Этап]])</f>
        <v>105</v>
      </c>
      <c r="P72" s="126"/>
    </row>
    <row r="73" spans="1:18" x14ac:dyDescent="0.25">
      <c r="A73" s="126">
        <v>4</v>
      </c>
      <c r="B73" s="126" t="s">
        <v>785</v>
      </c>
      <c r="C73" s="127" t="s">
        <v>279</v>
      </c>
      <c r="D73" s="127" t="s">
        <v>17</v>
      </c>
      <c r="E73" s="127" t="s">
        <v>66</v>
      </c>
      <c r="F73" s="127" t="s">
        <v>1863</v>
      </c>
      <c r="G73" s="126">
        <v>4</v>
      </c>
      <c r="H73" s="126">
        <v>10</v>
      </c>
      <c r="I73" s="126">
        <v>15</v>
      </c>
      <c r="J73" s="126">
        <v>18</v>
      </c>
      <c r="K73" s="126">
        <v>12</v>
      </c>
      <c r="L73" s="126">
        <v>8</v>
      </c>
      <c r="M73" s="126">
        <v>12</v>
      </c>
      <c r="N73" s="196">
        <v>24</v>
      </c>
      <c r="O73" s="164">
        <f>SUM(Таблица197986[[#This Row],[I Этап]:[VIII Этап]])</f>
        <v>103</v>
      </c>
      <c r="P73" s="126"/>
    </row>
    <row r="74" spans="1:18" x14ac:dyDescent="0.25">
      <c r="A74" s="126">
        <v>5</v>
      </c>
      <c r="B74" s="126" t="s">
        <v>1729</v>
      </c>
      <c r="C74" s="127" t="s">
        <v>1513</v>
      </c>
      <c r="D74" s="127" t="s">
        <v>17</v>
      </c>
      <c r="E74" s="127" t="s">
        <v>35</v>
      </c>
      <c r="F74" s="122" t="s">
        <v>29</v>
      </c>
      <c r="G74" s="126"/>
      <c r="H74" s="126"/>
      <c r="I74" s="126"/>
      <c r="J74" s="126">
        <v>2</v>
      </c>
      <c r="K74" s="126">
        <v>25</v>
      </c>
      <c r="L74" s="126">
        <v>18</v>
      </c>
      <c r="M74" s="126">
        <v>25</v>
      </c>
      <c r="N74" s="196">
        <v>30</v>
      </c>
      <c r="O74" s="165">
        <f>SUM(Таблица197986[[#This Row],[I Этап]:[VIII Этап]])</f>
        <v>100</v>
      </c>
      <c r="P74" s="126"/>
    </row>
    <row r="75" spans="1:18" x14ac:dyDescent="0.25">
      <c r="A75" s="126">
        <v>6</v>
      </c>
      <c r="B75" s="126" t="s">
        <v>779</v>
      </c>
      <c r="C75" s="127" t="s">
        <v>93</v>
      </c>
      <c r="D75" s="127" t="s">
        <v>17</v>
      </c>
      <c r="E75" s="127" t="s">
        <v>94</v>
      </c>
      <c r="F75" s="127" t="s">
        <v>39</v>
      </c>
      <c r="G75" s="126">
        <v>15</v>
      </c>
      <c r="H75" s="126">
        <v>12</v>
      </c>
      <c r="I75" s="126">
        <v>12</v>
      </c>
      <c r="J75" s="126">
        <v>8</v>
      </c>
      <c r="K75" s="126">
        <v>8</v>
      </c>
      <c r="L75" s="126">
        <v>10</v>
      </c>
      <c r="M75" s="126">
        <v>6</v>
      </c>
      <c r="N75" s="196">
        <v>20</v>
      </c>
      <c r="O75" s="164">
        <f>SUM(Таблица197986[[#This Row],[I Этап]:[VIII Этап]])</f>
        <v>91</v>
      </c>
      <c r="P75" s="126"/>
      <c r="R75" s="31"/>
    </row>
    <row r="76" spans="1:18" collapsed="1" x14ac:dyDescent="0.25">
      <c r="A76" s="126">
        <v>7</v>
      </c>
      <c r="B76" s="126" t="s">
        <v>790</v>
      </c>
      <c r="C76" s="127" t="s">
        <v>162</v>
      </c>
      <c r="D76" s="127" t="s">
        <v>20</v>
      </c>
      <c r="E76" s="127" t="s">
        <v>163</v>
      </c>
      <c r="F76" s="127" t="s">
        <v>128</v>
      </c>
      <c r="G76" s="126"/>
      <c r="H76" s="126">
        <v>8</v>
      </c>
      <c r="I76" s="126">
        <v>10</v>
      </c>
      <c r="J76" s="126">
        <v>10</v>
      </c>
      <c r="K76" s="126">
        <v>4</v>
      </c>
      <c r="L76" s="126">
        <v>6</v>
      </c>
      <c r="M76" s="126">
        <v>8</v>
      </c>
      <c r="N76" s="196">
        <v>16</v>
      </c>
      <c r="O76" s="165">
        <f>SUM(Таблица197986[[#This Row],[I Этап]:[VIII Этап]])</f>
        <v>62</v>
      </c>
      <c r="P76" s="126"/>
      <c r="R76" s="48"/>
    </row>
    <row r="77" spans="1:18" x14ac:dyDescent="0.25">
      <c r="A77" s="126">
        <v>8</v>
      </c>
      <c r="B77" s="126" t="s">
        <v>770</v>
      </c>
      <c r="C77" s="127" t="s">
        <v>238</v>
      </c>
      <c r="D77" s="127" t="s">
        <v>17</v>
      </c>
      <c r="E77" s="127" t="s">
        <v>35</v>
      </c>
      <c r="F77" s="127" t="s">
        <v>63</v>
      </c>
      <c r="G77" s="126">
        <v>12</v>
      </c>
      <c r="H77" s="126">
        <v>18</v>
      </c>
      <c r="I77" s="126"/>
      <c r="J77" s="126">
        <v>6</v>
      </c>
      <c r="K77" s="126"/>
      <c r="L77" s="126"/>
      <c r="M77" s="126"/>
      <c r="N77" s="196"/>
      <c r="O77" s="164">
        <f>SUM(Таблица197986[[#This Row],[I Этап]:[VIII Этап]])</f>
        <v>36</v>
      </c>
      <c r="P77" s="126"/>
    </row>
    <row r="78" spans="1:18" x14ac:dyDescent="0.25">
      <c r="A78" s="126">
        <v>9</v>
      </c>
      <c r="B78" s="126" t="s">
        <v>795</v>
      </c>
      <c r="C78" s="127" t="s">
        <v>109</v>
      </c>
      <c r="D78" s="127" t="s">
        <v>17</v>
      </c>
      <c r="E78" s="127" t="s">
        <v>110</v>
      </c>
      <c r="F78" s="127" t="s">
        <v>15</v>
      </c>
      <c r="G78" s="126">
        <v>2</v>
      </c>
      <c r="H78" s="126">
        <v>6</v>
      </c>
      <c r="I78" s="126">
        <v>8</v>
      </c>
      <c r="J78" s="126">
        <v>1</v>
      </c>
      <c r="K78" s="126"/>
      <c r="L78" s="126"/>
      <c r="M78" s="126"/>
      <c r="N78" s="196"/>
      <c r="O78" s="164">
        <f>SUM(Таблица197986[[#This Row],[I Этап]:[VIII Этап]])</f>
        <v>17</v>
      </c>
      <c r="P78" s="126"/>
    </row>
    <row r="79" spans="1:18" x14ac:dyDescent="0.25">
      <c r="A79" s="192">
        <v>10</v>
      </c>
      <c r="B79" s="192" t="s">
        <v>1380</v>
      </c>
      <c r="C79" s="193" t="s">
        <v>1089</v>
      </c>
      <c r="D79" s="193" t="s">
        <v>17</v>
      </c>
      <c r="E79" s="193" t="s">
        <v>141</v>
      </c>
      <c r="F79" s="193" t="s">
        <v>1090</v>
      </c>
      <c r="G79" s="126"/>
      <c r="H79" s="126"/>
      <c r="I79" s="126"/>
      <c r="J79" s="126">
        <v>4</v>
      </c>
      <c r="K79" s="126">
        <v>1</v>
      </c>
      <c r="L79" s="126">
        <v>4</v>
      </c>
      <c r="M79" s="126">
        <v>1</v>
      </c>
      <c r="N79" s="196">
        <v>12</v>
      </c>
      <c r="O79" s="165">
        <f>SUM(Таблица197986[[#This Row],[I Этап]:[VIII Этап]])</f>
        <v>22</v>
      </c>
      <c r="P79" s="126"/>
    </row>
    <row r="80" spans="1:18" x14ac:dyDescent="0.25">
      <c r="A80" s="186">
        <v>11</v>
      </c>
      <c r="B80" s="186" t="s">
        <v>805</v>
      </c>
      <c r="C80" s="187" t="s">
        <v>259</v>
      </c>
      <c r="D80" s="187" t="s">
        <v>17</v>
      </c>
      <c r="E80" s="187" t="s">
        <v>260</v>
      </c>
      <c r="F80" s="187" t="s">
        <v>128</v>
      </c>
      <c r="G80" s="126">
        <v>8</v>
      </c>
      <c r="H80" s="126">
        <v>2</v>
      </c>
      <c r="I80" s="126"/>
      <c r="J80" s="126"/>
      <c r="K80" s="126"/>
      <c r="L80" s="126">
        <v>2</v>
      </c>
      <c r="M80" s="126">
        <v>2</v>
      </c>
      <c r="N80" s="196">
        <v>4</v>
      </c>
      <c r="O80" s="164">
        <f>SUM(Таблица197986[[#This Row],[I Этап]:[VIII Этап]])</f>
        <v>18</v>
      </c>
      <c r="P80" s="126"/>
    </row>
    <row r="81" spans="1:18" x14ac:dyDescent="0.25">
      <c r="A81" s="126">
        <v>12</v>
      </c>
      <c r="B81" s="126">
        <v>113</v>
      </c>
      <c r="C81" s="127" t="s">
        <v>359</v>
      </c>
      <c r="D81" s="127" t="s">
        <v>17</v>
      </c>
      <c r="E81" s="127" t="s">
        <v>94</v>
      </c>
      <c r="F81" s="127" t="s">
        <v>15</v>
      </c>
      <c r="G81" s="126">
        <v>10</v>
      </c>
      <c r="H81" s="126"/>
      <c r="I81" s="126"/>
      <c r="J81" s="126"/>
      <c r="K81" s="126"/>
      <c r="L81" s="126"/>
      <c r="M81" s="126"/>
      <c r="N81" s="196"/>
      <c r="O81" s="164">
        <f>SUM(Таблица197986[[#This Row],[I Этап]:[VIII Этап]])</f>
        <v>10</v>
      </c>
      <c r="P81" s="126"/>
    </row>
    <row r="82" spans="1:18" x14ac:dyDescent="0.25">
      <c r="A82" s="126">
        <v>13</v>
      </c>
      <c r="B82" s="126">
        <v>148</v>
      </c>
      <c r="C82" s="127" t="s">
        <v>261</v>
      </c>
      <c r="D82" s="127" t="s">
        <v>17</v>
      </c>
      <c r="E82" s="127" t="s">
        <v>35</v>
      </c>
      <c r="F82" s="127" t="s">
        <v>128</v>
      </c>
      <c r="G82" s="126">
        <v>6</v>
      </c>
      <c r="H82" s="126"/>
      <c r="I82" s="126">
        <v>4</v>
      </c>
      <c r="J82" s="126"/>
      <c r="K82" s="126"/>
      <c r="L82" s="126"/>
      <c r="M82" s="126"/>
      <c r="N82" s="196"/>
      <c r="O82" s="164">
        <f>SUM(Таблица197986[[#This Row],[I Этап]:[VIII Этап]])</f>
        <v>10</v>
      </c>
      <c r="P82" s="126"/>
    </row>
    <row r="83" spans="1:18" x14ac:dyDescent="0.25">
      <c r="A83" s="192">
        <v>14</v>
      </c>
      <c r="B83" s="192" t="s">
        <v>1745</v>
      </c>
      <c r="C83" s="195" t="s">
        <v>1512</v>
      </c>
      <c r="D83" s="193" t="s">
        <v>17</v>
      </c>
      <c r="E83" s="193" t="s">
        <v>26</v>
      </c>
      <c r="F83" s="193" t="s">
        <v>105</v>
      </c>
      <c r="G83" s="126"/>
      <c r="H83" s="126"/>
      <c r="I83" s="126"/>
      <c r="J83" s="126"/>
      <c r="K83" s="126"/>
      <c r="L83" s="126"/>
      <c r="M83" s="126"/>
      <c r="N83" s="196">
        <v>8</v>
      </c>
      <c r="O83" s="165">
        <f>SUM(Таблица197986[[#This Row],[I Этап]:[VIII Этап]])</f>
        <v>8</v>
      </c>
      <c r="P83" s="126"/>
    </row>
    <row r="84" spans="1:18" x14ac:dyDescent="0.25">
      <c r="A84" s="186">
        <v>15</v>
      </c>
      <c r="B84" s="186" t="s">
        <v>811</v>
      </c>
      <c r="C84" s="187" t="s">
        <v>396</v>
      </c>
      <c r="D84" s="187" t="s">
        <v>79</v>
      </c>
      <c r="E84" s="187" t="s">
        <v>35</v>
      </c>
      <c r="F84" s="187" t="s">
        <v>39</v>
      </c>
      <c r="G84" s="126"/>
      <c r="H84" s="126">
        <v>1</v>
      </c>
      <c r="I84" s="126">
        <v>6</v>
      </c>
      <c r="J84" s="126"/>
      <c r="K84" s="126"/>
      <c r="L84" s="126"/>
      <c r="M84" s="126"/>
      <c r="N84" s="196"/>
      <c r="O84" s="164">
        <f>SUM(Таблица197986[[#This Row],[I Этап]:[VIII Этап]])</f>
        <v>7</v>
      </c>
      <c r="P84" s="126"/>
    </row>
    <row r="85" spans="1:18" x14ac:dyDescent="0.25">
      <c r="A85" s="186">
        <v>16</v>
      </c>
      <c r="B85" s="186" t="s">
        <v>2145</v>
      </c>
      <c r="C85" s="187" t="s">
        <v>108</v>
      </c>
      <c r="D85" s="187" t="s">
        <v>87</v>
      </c>
      <c r="E85" s="187" t="s">
        <v>107</v>
      </c>
      <c r="F85" s="187" t="s">
        <v>106</v>
      </c>
      <c r="G85" s="126"/>
      <c r="H85" s="126"/>
      <c r="I85" s="126"/>
      <c r="J85" s="126"/>
      <c r="K85" s="126">
        <v>6</v>
      </c>
      <c r="L85" s="126"/>
      <c r="M85" s="126"/>
      <c r="N85" s="196"/>
      <c r="O85" s="165">
        <f>SUM(Таблица197986[[#This Row],[I Этап]:[VIII Этап]])</f>
        <v>6</v>
      </c>
      <c r="P85" s="126"/>
    </row>
    <row r="86" spans="1:18" x14ac:dyDescent="0.25">
      <c r="A86" s="186">
        <v>17</v>
      </c>
      <c r="B86" s="186" t="s">
        <v>801</v>
      </c>
      <c r="C86" s="187" t="s">
        <v>193</v>
      </c>
      <c r="D86" s="187" t="s">
        <v>17</v>
      </c>
      <c r="E86" s="187" t="s">
        <v>192</v>
      </c>
      <c r="F86" s="187" t="s">
        <v>15</v>
      </c>
      <c r="G86" s="126">
        <v>1</v>
      </c>
      <c r="H86" s="126">
        <v>4</v>
      </c>
      <c r="I86" s="126"/>
      <c r="J86" s="126"/>
      <c r="K86" s="126"/>
      <c r="L86" s="126"/>
      <c r="M86" s="126"/>
      <c r="N86" s="196"/>
      <c r="O86" s="164">
        <f>SUM(Таблица197986[[#This Row],[I Этап]:[VIII Этап]])</f>
        <v>5</v>
      </c>
      <c r="P86" s="126"/>
    </row>
    <row r="87" spans="1:18" x14ac:dyDescent="0.25">
      <c r="A87" s="186">
        <v>18</v>
      </c>
      <c r="B87" s="186" t="s">
        <v>2176</v>
      </c>
      <c r="C87" s="187" t="s">
        <v>1880</v>
      </c>
      <c r="D87" s="187" t="s">
        <v>17</v>
      </c>
      <c r="E87" s="187" t="s">
        <v>1881</v>
      </c>
      <c r="F87" s="187" t="s">
        <v>132</v>
      </c>
      <c r="G87" s="126"/>
      <c r="H87" s="126"/>
      <c r="I87" s="126"/>
      <c r="J87" s="126"/>
      <c r="K87" s="126"/>
      <c r="L87" s="126">
        <v>1</v>
      </c>
      <c r="M87" s="126">
        <v>4</v>
      </c>
      <c r="N87" s="196"/>
      <c r="O87" s="165">
        <f>SUM(Таблица197986[[#This Row],[I Этап]:[VIII Этап]])</f>
        <v>5</v>
      </c>
      <c r="P87" s="126"/>
      <c r="R87" s="48"/>
    </row>
    <row r="88" spans="1:18" x14ac:dyDescent="0.25">
      <c r="A88" s="126">
        <v>19</v>
      </c>
      <c r="B88" s="177" t="s">
        <v>1376</v>
      </c>
      <c r="C88" s="178" t="s">
        <v>1099</v>
      </c>
      <c r="D88" s="178" t="s">
        <v>17</v>
      </c>
      <c r="E88" s="178" t="s">
        <v>66</v>
      </c>
      <c r="F88" s="178" t="s">
        <v>218</v>
      </c>
      <c r="G88" s="126"/>
      <c r="H88" s="126"/>
      <c r="I88" s="126">
        <v>2</v>
      </c>
      <c r="J88" s="126"/>
      <c r="K88" s="126"/>
      <c r="L88" s="126"/>
      <c r="M88" s="126"/>
      <c r="N88" s="196"/>
      <c r="O88" s="165">
        <f>SUM(Таблица197986[[#This Row],[I Этап]:[VIII Этап]])</f>
        <v>2</v>
      </c>
      <c r="P88" s="126"/>
    </row>
    <row r="89" spans="1:18" x14ac:dyDescent="0.25">
      <c r="A89" s="126">
        <v>20</v>
      </c>
      <c r="B89" s="126" t="s">
        <v>1734</v>
      </c>
      <c r="C89" s="127" t="s">
        <v>91</v>
      </c>
      <c r="D89" s="127" t="s">
        <v>17</v>
      </c>
      <c r="E89" s="127" t="s">
        <v>92</v>
      </c>
      <c r="F89" s="127" t="s">
        <v>15</v>
      </c>
      <c r="G89" s="126"/>
      <c r="H89" s="126"/>
      <c r="I89" s="126"/>
      <c r="J89" s="126"/>
      <c r="K89" s="126">
        <v>2</v>
      </c>
      <c r="L89" s="126"/>
      <c r="M89" s="126"/>
      <c r="N89" s="196"/>
      <c r="O89" s="165">
        <f>SUM(Таблица197986[[#This Row],[I Этап]:[VIII Этап]])</f>
        <v>2</v>
      </c>
      <c r="P89" s="126"/>
      <c r="R89" s="31"/>
    </row>
    <row r="90" spans="1:18" x14ac:dyDescent="0.25">
      <c r="A90" s="126">
        <v>21</v>
      </c>
      <c r="B90" s="180" t="s">
        <v>825</v>
      </c>
      <c r="C90" s="183" t="s">
        <v>281</v>
      </c>
      <c r="D90" s="181" t="s">
        <v>17</v>
      </c>
      <c r="E90" s="181" t="s">
        <v>26</v>
      </c>
      <c r="F90" s="181" t="s">
        <v>128</v>
      </c>
      <c r="G90" s="126"/>
      <c r="H90" s="126"/>
      <c r="I90" s="126"/>
      <c r="J90" s="126"/>
      <c r="K90" s="126"/>
      <c r="L90" s="126"/>
      <c r="M90" s="126"/>
      <c r="N90" s="196">
        <v>2</v>
      </c>
      <c r="O90" s="165">
        <f>SUM(Таблица197986[[#This Row],[I Этап]:[VIII Этап]])</f>
        <v>2</v>
      </c>
      <c r="P90" s="165"/>
      <c r="R90" s="31"/>
    </row>
    <row r="91" spans="1:18" x14ac:dyDescent="0.25">
      <c r="A91" s="207" t="s">
        <v>362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R91" s="48"/>
    </row>
    <row r="92" spans="1:18" x14ac:dyDescent="0.25">
      <c r="A92" s="128" t="s">
        <v>340</v>
      </c>
      <c r="B92" s="128" t="s">
        <v>341</v>
      </c>
      <c r="C92" s="129" t="s">
        <v>0</v>
      </c>
      <c r="D92" s="129" t="s">
        <v>1</v>
      </c>
      <c r="E92" s="129" t="s">
        <v>342</v>
      </c>
      <c r="F92" s="129" t="s">
        <v>3</v>
      </c>
      <c r="G92" s="128" t="s">
        <v>1060</v>
      </c>
      <c r="H92" s="128" t="s">
        <v>1061</v>
      </c>
      <c r="I92" s="128" t="s">
        <v>1062</v>
      </c>
      <c r="J92" s="128" t="s">
        <v>1063</v>
      </c>
      <c r="K92" s="128" t="s">
        <v>1064</v>
      </c>
      <c r="L92" s="128" t="s">
        <v>1065</v>
      </c>
      <c r="M92" s="128" t="s">
        <v>1066</v>
      </c>
      <c r="N92" s="128" t="s">
        <v>1067</v>
      </c>
      <c r="O92" s="128" t="s">
        <v>347</v>
      </c>
      <c r="P92" s="128" t="s">
        <v>1068</v>
      </c>
    </row>
    <row r="93" spans="1:18" x14ac:dyDescent="0.25">
      <c r="A93" s="125">
        <v>1</v>
      </c>
      <c r="B93" s="125" t="s">
        <v>853</v>
      </c>
      <c r="C93" s="122" t="s">
        <v>22</v>
      </c>
      <c r="D93" s="122" t="s">
        <v>20</v>
      </c>
      <c r="E93" s="122" t="s">
        <v>171</v>
      </c>
      <c r="F93" s="122" t="s">
        <v>11</v>
      </c>
      <c r="G93" s="125">
        <v>25</v>
      </c>
      <c r="H93" s="125">
        <v>25</v>
      </c>
      <c r="I93" s="125">
        <v>25</v>
      </c>
      <c r="J93" s="125">
        <v>25</v>
      </c>
      <c r="K93" s="125">
        <v>25</v>
      </c>
      <c r="L93" s="125">
        <v>25</v>
      </c>
      <c r="M93" s="125">
        <v>25</v>
      </c>
      <c r="N93" s="196"/>
      <c r="O93" s="67">
        <f>SUM(Таблица238087[[#This Row],[I Этап]:[VIII Этап]])</f>
        <v>175</v>
      </c>
      <c r="P93" s="125"/>
    </row>
    <row r="94" spans="1:18" x14ac:dyDescent="0.25">
      <c r="A94" s="125">
        <v>2</v>
      </c>
      <c r="B94" s="125" t="s">
        <v>863</v>
      </c>
      <c r="C94" s="122" t="s">
        <v>9</v>
      </c>
      <c r="D94" s="122" t="s">
        <v>87</v>
      </c>
      <c r="E94" s="122" t="s">
        <v>10</v>
      </c>
      <c r="F94" s="122" t="s">
        <v>11</v>
      </c>
      <c r="G94" s="125">
        <v>18</v>
      </c>
      <c r="H94" s="125">
        <v>15</v>
      </c>
      <c r="I94" s="125">
        <v>18</v>
      </c>
      <c r="J94" s="125">
        <v>18</v>
      </c>
      <c r="K94" s="125"/>
      <c r="L94" s="125">
        <v>18</v>
      </c>
      <c r="M94" s="125">
        <v>18</v>
      </c>
      <c r="N94" s="196">
        <v>50</v>
      </c>
      <c r="O94" s="67">
        <f>SUM(Таблица238087[[#This Row],[I Этап]:[VIII Этап]])</f>
        <v>155</v>
      </c>
      <c r="P94" s="125"/>
    </row>
    <row r="95" spans="1:18" x14ac:dyDescent="0.25">
      <c r="A95" s="192">
        <v>3</v>
      </c>
      <c r="B95" s="192" t="s">
        <v>858</v>
      </c>
      <c r="C95" s="193" t="s">
        <v>265</v>
      </c>
      <c r="D95" s="193" t="s">
        <v>17</v>
      </c>
      <c r="E95" s="193" t="s">
        <v>270</v>
      </c>
      <c r="F95" s="193" t="s">
        <v>11</v>
      </c>
      <c r="G95" s="125"/>
      <c r="H95" s="125">
        <v>18</v>
      </c>
      <c r="I95" s="125">
        <v>15</v>
      </c>
      <c r="J95" s="125">
        <v>15</v>
      </c>
      <c r="K95" s="125">
        <v>15</v>
      </c>
      <c r="L95" s="125"/>
      <c r="M95" s="125">
        <v>12</v>
      </c>
      <c r="N95" s="196">
        <v>30</v>
      </c>
      <c r="O95" s="67">
        <f>SUM(Таблица238087[[#This Row],[I Этап]:[VIII Этап]])</f>
        <v>105</v>
      </c>
      <c r="P95" s="125"/>
    </row>
    <row r="96" spans="1:18" x14ac:dyDescent="0.25">
      <c r="A96" s="186">
        <v>4</v>
      </c>
      <c r="B96" s="186" t="s">
        <v>864</v>
      </c>
      <c r="C96" s="187" t="s">
        <v>82</v>
      </c>
      <c r="D96" s="187" t="s">
        <v>17</v>
      </c>
      <c r="E96" s="187" t="s">
        <v>10</v>
      </c>
      <c r="F96" s="187" t="s">
        <v>11</v>
      </c>
      <c r="G96" s="125">
        <v>12</v>
      </c>
      <c r="H96" s="125">
        <v>12</v>
      </c>
      <c r="I96" s="125">
        <v>12</v>
      </c>
      <c r="J96" s="125">
        <v>12</v>
      </c>
      <c r="K96" s="125">
        <v>18</v>
      </c>
      <c r="L96" s="125">
        <v>15</v>
      </c>
      <c r="M96" s="125">
        <v>8</v>
      </c>
      <c r="N96" s="196">
        <v>16</v>
      </c>
      <c r="O96" s="67">
        <f>SUM(Таблица238087[[#This Row],[I Этап]:[VIII Этап]])</f>
        <v>105</v>
      </c>
      <c r="P96" s="125"/>
    </row>
    <row r="97" spans="1:16" x14ac:dyDescent="0.25">
      <c r="A97" s="125">
        <v>5</v>
      </c>
      <c r="B97" s="125" t="s">
        <v>869</v>
      </c>
      <c r="C97" s="122" t="s">
        <v>174</v>
      </c>
      <c r="D97" s="122" t="s">
        <v>17</v>
      </c>
      <c r="E97" s="122" t="s">
        <v>10</v>
      </c>
      <c r="F97" s="122" t="s">
        <v>11</v>
      </c>
      <c r="G97" s="125">
        <v>10</v>
      </c>
      <c r="H97" s="125">
        <v>8</v>
      </c>
      <c r="I97" s="125">
        <v>8</v>
      </c>
      <c r="J97" s="125">
        <v>10</v>
      </c>
      <c r="K97" s="125">
        <v>10</v>
      </c>
      <c r="L97" s="125">
        <v>10</v>
      </c>
      <c r="M97" s="125">
        <v>10</v>
      </c>
      <c r="N97" s="196">
        <v>12</v>
      </c>
      <c r="O97" s="67">
        <f>SUM(Таблица238087[[#This Row],[I Этап]:[VIII Этап]])</f>
        <v>78</v>
      </c>
      <c r="P97" s="125"/>
    </row>
    <row r="98" spans="1:16" x14ac:dyDescent="0.25">
      <c r="A98" s="125">
        <v>6</v>
      </c>
      <c r="B98" s="125" t="s">
        <v>886</v>
      </c>
      <c r="C98" s="122" t="s">
        <v>374</v>
      </c>
      <c r="D98" s="122" t="s">
        <v>17</v>
      </c>
      <c r="E98" s="122" t="s">
        <v>375</v>
      </c>
      <c r="F98" s="122" t="s">
        <v>390</v>
      </c>
      <c r="G98" s="125"/>
      <c r="H98" s="125">
        <v>1</v>
      </c>
      <c r="I98" s="125"/>
      <c r="J98" s="125">
        <v>6</v>
      </c>
      <c r="K98" s="125">
        <v>12</v>
      </c>
      <c r="L98" s="125">
        <v>8</v>
      </c>
      <c r="M98" s="125">
        <v>15</v>
      </c>
      <c r="N98" s="196">
        <v>20</v>
      </c>
      <c r="O98" s="67">
        <f>SUM(Таблица238087[[#This Row],[I Этап]:[VIII Этап]])</f>
        <v>62</v>
      </c>
      <c r="P98" s="125"/>
    </row>
    <row r="99" spans="1:16" x14ac:dyDescent="0.25">
      <c r="A99" s="192">
        <v>7</v>
      </c>
      <c r="B99" s="192" t="s">
        <v>997</v>
      </c>
      <c r="C99" s="195" t="s">
        <v>33</v>
      </c>
      <c r="D99" s="193" t="s">
        <v>17</v>
      </c>
      <c r="E99" s="193" t="s">
        <v>269</v>
      </c>
      <c r="F99" s="193" t="s">
        <v>11</v>
      </c>
      <c r="G99" s="125"/>
      <c r="H99" s="125"/>
      <c r="I99" s="125"/>
      <c r="J99" s="125"/>
      <c r="K99" s="125"/>
      <c r="L99" s="125"/>
      <c r="M99" s="125"/>
      <c r="N99" s="196">
        <v>36</v>
      </c>
      <c r="O99" s="137">
        <f>SUM(Таблица238087[[#This Row],[I Этап]:[VIII Этап]])</f>
        <v>36</v>
      </c>
      <c r="P99" s="125"/>
    </row>
    <row r="100" spans="1:16" x14ac:dyDescent="0.25">
      <c r="A100" s="126">
        <v>8</v>
      </c>
      <c r="B100" s="126">
        <v>288</v>
      </c>
      <c r="C100" s="127" t="s">
        <v>4</v>
      </c>
      <c r="D100" s="127" t="s">
        <v>5</v>
      </c>
      <c r="E100" s="127" t="s">
        <v>2973</v>
      </c>
      <c r="F100" s="127" t="s">
        <v>11</v>
      </c>
      <c r="G100" s="125"/>
      <c r="H100" s="125"/>
      <c r="I100" s="125"/>
      <c r="J100" s="125"/>
      <c r="K100" s="125"/>
      <c r="L100" s="125">
        <v>12</v>
      </c>
      <c r="M100" s="125"/>
      <c r="N100" s="196">
        <v>24</v>
      </c>
      <c r="O100" s="137">
        <f>SUM(Таблица238087[[#This Row],[I Этап]:[VIII Этап]])</f>
        <v>36</v>
      </c>
      <c r="P100" s="125"/>
    </row>
    <row r="101" spans="1:16" x14ac:dyDescent="0.25">
      <c r="A101" s="186">
        <v>9</v>
      </c>
      <c r="B101" s="186" t="s">
        <v>885</v>
      </c>
      <c r="C101" s="187" t="s">
        <v>337</v>
      </c>
      <c r="D101" s="187" t="s">
        <v>17</v>
      </c>
      <c r="E101" s="187" t="s">
        <v>338</v>
      </c>
      <c r="F101" s="187" t="s">
        <v>11</v>
      </c>
      <c r="G101" s="125">
        <v>15</v>
      </c>
      <c r="H101" s="125">
        <v>2</v>
      </c>
      <c r="I101" s="125">
        <v>10</v>
      </c>
      <c r="J101" s="125">
        <v>8</v>
      </c>
      <c r="K101" s="125"/>
      <c r="L101" s="125"/>
      <c r="M101" s="125"/>
      <c r="N101" s="196"/>
      <c r="O101" s="67">
        <f>SUM(Таблица238087[[#This Row],[I Этап]:[VIII Этап]])</f>
        <v>35</v>
      </c>
      <c r="P101" s="125"/>
    </row>
    <row r="102" spans="1:16" x14ac:dyDescent="0.25">
      <c r="A102" s="192">
        <v>10</v>
      </c>
      <c r="B102" s="192">
        <v>67</v>
      </c>
      <c r="C102" s="193" t="s">
        <v>142</v>
      </c>
      <c r="D102" s="193" t="s">
        <v>17</v>
      </c>
      <c r="E102" s="193" t="s">
        <v>143</v>
      </c>
      <c r="F102" s="193" t="s">
        <v>144</v>
      </c>
      <c r="G102" s="125">
        <v>1</v>
      </c>
      <c r="H102" s="125"/>
      <c r="I102" s="125">
        <v>2</v>
      </c>
      <c r="J102" s="125"/>
      <c r="K102" s="125">
        <v>6</v>
      </c>
      <c r="L102" s="125">
        <v>4</v>
      </c>
      <c r="M102" s="125"/>
      <c r="N102" s="196">
        <v>8</v>
      </c>
      <c r="O102" s="67">
        <f>SUM(Таблица238087[[#This Row],[I Этап]:[VIII Этап]])</f>
        <v>21</v>
      </c>
      <c r="P102" s="125"/>
    </row>
    <row r="103" spans="1:16" x14ac:dyDescent="0.25">
      <c r="A103" s="186">
        <v>11</v>
      </c>
      <c r="B103" s="186" t="s">
        <v>702</v>
      </c>
      <c r="C103" s="187" t="s">
        <v>407</v>
      </c>
      <c r="D103" s="187" t="s">
        <v>17</v>
      </c>
      <c r="E103" s="187" t="s">
        <v>58</v>
      </c>
      <c r="F103" s="187" t="s">
        <v>128</v>
      </c>
      <c r="G103" s="125"/>
      <c r="H103" s="125">
        <v>10</v>
      </c>
      <c r="I103" s="125">
        <v>6</v>
      </c>
      <c r="J103" s="125">
        <v>4</v>
      </c>
      <c r="K103" s="125"/>
      <c r="L103" s="125"/>
      <c r="M103" s="125"/>
      <c r="N103" s="196"/>
      <c r="O103" s="67">
        <f>SUM(Таблица238087[[#This Row],[I Этап]:[VIII Этап]])</f>
        <v>20</v>
      </c>
      <c r="P103" s="137"/>
    </row>
    <row r="104" spans="1:16" x14ac:dyDescent="0.25">
      <c r="A104" s="125">
        <v>12</v>
      </c>
      <c r="B104" s="125">
        <v>47</v>
      </c>
      <c r="C104" s="122" t="s">
        <v>153</v>
      </c>
      <c r="D104" s="122" t="s">
        <v>17</v>
      </c>
      <c r="E104" s="122" t="s">
        <v>154</v>
      </c>
      <c r="F104" s="122" t="s">
        <v>155</v>
      </c>
      <c r="G104" s="125">
        <v>8</v>
      </c>
      <c r="H104" s="125"/>
      <c r="I104" s="125">
        <v>4</v>
      </c>
      <c r="J104" s="125"/>
      <c r="K104" s="125"/>
      <c r="L104" s="125"/>
      <c r="M104" s="125"/>
      <c r="N104" s="196"/>
      <c r="O104" s="67">
        <f>SUM(Таблица238087[[#This Row],[I Этап]:[VIII Этап]])</f>
        <v>12</v>
      </c>
      <c r="P104" s="125"/>
    </row>
    <row r="105" spans="1:16" x14ac:dyDescent="0.25">
      <c r="A105" s="125">
        <v>13</v>
      </c>
      <c r="B105" s="125" t="s">
        <v>873</v>
      </c>
      <c r="C105" s="122" t="s">
        <v>330</v>
      </c>
      <c r="D105" s="122" t="s">
        <v>17</v>
      </c>
      <c r="E105" s="122" t="s">
        <v>224</v>
      </c>
      <c r="F105" s="122" t="s">
        <v>331</v>
      </c>
      <c r="G105" s="125">
        <v>2</v>
      </c>
      <c r="H105" s="125">
        <v>6</v>
      </c>
      <c r="I105" s="125"/>
      <c r="J105" s="125">
        <v>2</v>
      </c>
      <c r="K105" s="125"/>
      <c r="L105" s="125"/>
      <c r="M105" s="125"/>
      <c r="N105" s="196"/>
      <c r="O105" s="67">
        <f>SUM(Таблица238087[[#This Row],[I Этап]:[VIII Этап]])</f>
        <v>10</v>
      </c>
      <c r="P105" s="125"/>
    </row>
    <row r="106" spans="1:16" x14ac:dyDescent="0.25">
      <c r="A106" s="125">
        <v>14</v>
      </c>
      <c r="B106" s="125" t="s">
        <v>2203</v>
      </c>
      <c r="C106" s="122" t="s">
        <v>1885</v>
      </c>
      <c r="D106" s="122" t="s">
        <v>17</v>
      </c>
      <c r="E106" s="122" t="s">
        <v>1886</v>
      </c>
      <c r="F106" s="122" t="s">
        <v>301</v>
      </c>
      <c r="G106" s="125"/>
      <c r="H106" s="125"/>
      <c r="I106" s="125"/>
      <c r="J106" s="125"/>
      <c r="K106" s="125">
        <v>8</v>
      </c>
      <c r="L106" s="125"/>
      <c r="M106" s="125"/>
      <c r="N106" s="196"/>
      <c r="O106" s="137">
        <f>SUM(Таблица238087[[#This Row],[I Этап]:[VIII Этап]])</f>
        <v>8</v>
      </c>
      <c r="P106" s="125"/>
    </row>
    <row r="107" spans="1:16" x14ac:dyDescent="0.25">
      <c r="A107" s="125">
        <v>15</v>
      </c>
      <c r="B107" s="125">
        <v>58</v>
      </c>
      <c r="C107" s="122" t="s">
        <v>168</v>
      </c>
      <c r="D107" s="122" t="s">
        <v>17</v>
      </c>
      <c r="E107" s="122" t="s">
        <v>169</v>
      </c>
      <c r="F107" s="122" t="s">
        <v>43</v>
      </c>
      <c r="G107" s="125">
        <v>6</v>
      </c>
      <c r="H107" s="125"/>
      <c r="I107" s="125"/>
      <c r="J107" s="125"/>
      <c r="K107" s="125"/>
      <c r="L107" s="125"/>
      <c r="M107" s="125"/>
      <c r="N107" s="196"/>
      <c r="O107" s="67">
        <f>SUM(Таблица238087[[#This Row],[I Этап]:[VIII Этап]])</f>
        <v>6</v>
      </c>
      <c r="P107" s="125"/>
    </row>
    <row r="108" spans="1:16" x14ac:dyDescent="0.25">
      <c r="A108" s="125">
        <v>16</v>
      </c>
      <c r="B108" s="125" t="s">
        <v>2583</v>
      </c>
      <c r="C108" s="122" t="s">
        <v>2297</v>
      </c>
      <c r="D108" s="122" t="s">
        <v>2293</v>
      </c>
      <c r="E108" s="122" t="s">
        <v>2292</v>
      </c>
      <c r="F108" s="122" t="s">
        <v>2294</v>
      </c>
      <c r="G108" s="125"/>
      <c r="H108" s="125"/>
      <c r="I108" s="125"/>
      <c r="J108" s="125"/>
      <c r="K108" s="125"/>
      <c r="L108" s="125">
        <v>6</v>
      </c>
      <c r="M108" s="125"/>
      <c r="N108" s="196"/>
      <c r="O108" s="137">
        <f>SUM(Таблица238087[[#This Row],[I Этап]:[VIII Этап]])</f>
        <v>6</v>
      </c>
      <c r="P108" s="125"/>
    </row>
    <row r="109" spans="1:16" x14ac:dyDescent="0.25">
      <c r="A109" s="125">
        <v>17</v>
      </c>
      <c r="B109" s="125">
        <v>78</v>
      </c>
      <c r="C109" s="122" t="s">
        <v>45</v>
      </c>
      <c r="D109" s="122" t="s">
        <v>17</v>
      </c>
      <c r="E109" s="122" t="s">
        <v>46</v>
      </c>
      <c r="F109" s="122" t="s">
        <v>64</v>
      </c>
      <c r="G109" s="125">
        <v>4</v>
      </c>
      <c r="H109" s="125"/>
      <c r="I109" s="125"/>
      <c r="J109" s="125"/>
      <c r="K109" s="125"/>
      <c r="L109" s="125"/>
      <c r="M109" s="125"/>
      <c r="N109" s="196"/>
      <c r="O109" s="67">
        <f>SUM(Таблица238087[[#This Row],[I Этап]:[VIII Этап]])</f>
        <v>4</v>
      </c>
      <c r="P109" s="125"/>
    </row>
    <row r="110" spans="1:16" x14ac:dyDescent="0.25">
      <c r="A110" s="125">
        <v>18</v>
      </c>
      <c r="B110" s="125" t="s">
        <v>879</v>
      </c>
      <c r="C110" s="122" t="s">
        <v>254</v>
      </c>
      <c r="D110" s="122" t="s">
        <v>17</v>
      </c>
      <c r="E110" s="122" t="s">
        <v>255</v>
      </c>
      <c r="F110" s="122" t="s">
        <v>7</v>
      </c>
      <c r="G110" s="125"/>
      <c r="H110" s="125">
        <v>4</v>
      </c>
      <c r="I110" s="125"/>
      <c r="J110" s="125"/>
      <c r="K110" s="125"/>
      <c r="L110" s="125"/>
      <c r="M110" s="125"/>
      <c r="N110" s="196"/>
      <c r="O110" s="67">
        <f>SUM(Таблица238087[[#This Row],[I Этап]:[VIII Этап]])</f>
        <v>4</v>
      </c>
      <c r="P110" s="125"/>
    </row>
    <row r="111" spans="1:16" x14ac:dyDescent="0.25">
      <c r="A111" s="125">
        <v>19</v>
      </c>
      <c r="B111" s="184" t="s">
        <v>891</v>
      </c>
      <c r="C111" s="185" t="s">
        <v>381</v>
      </c>
      <c r="D111" s="185" t="s">
        <v>17</v>
      </c>
      <c r="E111" s="185" t="s">
        <v>382</v>
      </c>
      <c r="F111" s="185" t="s">
        <v>383</v>
      </c>
      <c r="G111" s="133"/>
      <c r="H111" s="133"/>
      <c r="I111" s="133">
        <v>1</v>
      </c>
      <c r="J111" s="133"/>
      <c r="K111" s="133"/>
      <c r="L111" s="133"/>
      <c r="M111" s="133"/>
      <c r="N111" s="196"/>
      <c r="O111" s="136">
        <f>SUM(Таблица238087[[#This Row],[I Этап]:[VIII Этап]])</f>
        <v>1</v>
      </c>
      <c r="P111" s="133"/>
    </row>
    <row r="112" spans="1:16" x14ac:dyDescent="0.25">
      <c r="A112" s="125">
        <v>20</v>
      </c>
      <c r="B112" s="125" t="s">
        <v>1774</v>
      </c>
      <c r="C112" s="122" t="s">
        <v>1517</v>
      </c>
      <c r="D112" s="122" t="s">
        <v>17</v>
      </c>
      <c r="E112" s="122" t="s">
        <v>382</v>
      </c>
      <c r="F112" s="122" t="s">
        <v>1518</v>
      </c>
      <c r="G112" s="125"/>
      <c r="H112" s="125"/>
      <c r="I112" s="125"/>
      <c r="J112" s="125">
        <v>1</v>
      </c>
      <c r="K112" s="125"/>
      <c r="L112" s="125"/>
      <c r="M112" s="125"/>
      <c r="N112" s="196"/>
      <c r="O112" s="137">
        <f>SUM(Таблица238087[[#This Row],[I Этап]:[VIII Этап]])</f>
        <v>1</v>
      </c>
      <c r="P112" s="125"/>
    </row>
    <row r="113" spans="1:18" x14ac:dyDescent="0.25">
      <c r="A113" s="207" t="s">
        <v>363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</row>
    <row r="114" spans="1:18" x14ac:dyDescent="0.25">
      <c r="A114" s="128" t="s">
        <v>340</v>
      </c>
      <c r="B114" s="128" t="s">
        <v>341</v>
      </c>
      <c r="C114" s="129" t="s">
        <v>0</v>
      </c>
      <c r="D114" s="129" t="s">
        <v>1</v>
      </c>
      <c r="E114" s="129" t="s">
        <v>342</v>
      </c>
      <c r="F114" s="129" t="s">
        <v>3</v>
      </c>
      <c r="G114" s="128" t="s">
        <v>1060</v>
      </c>
      <c r="H114" s="128" t="s">
        <v>1061</v>
      </c>
      <c r="I114" s="128" t="s">
        <v>1062</v>
      </c>
      <c r="J114" s="128" t="s">
        <v>1063</v>
      </c>
      <c r="K114" s="128" t="s">
        <v>1064</v>
      </c>
      <c r="L114" s="128" t="s">
        <v>1065</v>
      </c>
      <c r="M114" s="128" t="s">
        <v>1066</v>
      </c>
      <c r="N114" s="128" t="s">
        <v>1067</v>
      </c>
      <c r="O114" s="128" t="s">
        <v>347</v>
      </c>
      <c r="P114" s="128" t="s">
        <v>1068</v>
      </c>
    </row>
    <row r="115" spans="1:18" x14ac:dyDescent="0.25">
      <c r="A115" s="192">
        <v>1</v>
      </c>
      <c r="B115" s="192" t="s">
        <v>915</v>
      </c>
      <c r="C115" s="193" t="s">
        <v>215</v>
      </c>
      <c r="D115" s="193" t="s">
        <v>17</v>
      </c>
      <c r="E115" s="193" t="s">
        <v>216</v>
      </c>
      <c r="F115" s="193" t="s">
        <v>155</v>
      </c>
      <c r="G115" s="125">
        <v>25</v>
      </c>
      <c r="H115" s="125">
        <v>15</v>
      </c>
      <c r="I115" s="125">
        <v>15</v>
      </c>
      <c r="J115" s="125">
        <v>18</v>
      </c>
      <c r="K115" s="125">
        <v>18</v>
      </c>
      <c r="L115" s="125">
        <v>18</v>
      </c>
      <c r="M115" s="125">
        <v>18</v>
      </c>
      <c r="N115" s="196">
        <v>50</v>
      </c>
      <c r="O115" s="67">
        <f>SUM(Таблица248188[[#This Row],[I Этап]:[VIII Этап]])</f>
        <v>177</v>
      </c>
      <c r="P115" s="128"/>
    </row>
    <row r="116" spans="1:18" x14ac:dyDescent="0.25">
      <c r="A116" s="186">
        <v>2</v>
      </c>
      <c r="B116" s="186" t="s">
        <v>907</v>
      </c>
      <c r="C116" s="187" t="s">
        <v>311</v>
      </c>
      <c r="D116" s="187" t="s">
        <v>17</v>
      </c>
      <c r="E116" s="187" t="s">
        <v>312</v>
      </c>
      <c r="F116" s="187" t="s">
        <v>11</v>
      </c>
      <c r="G116" s="125">
        <v>18</v>
      </c>
      <c r="H116" s="125">
        <v>25</v>
      </c>
      <c r="I116" s="125">
        <v>25</v>
      </c>
      <c r="J116" s="125">
        <v>25</v>
      </c>
      <c r="K116" s="125">
        <v>25</v>
      </c>
      <c r="L116" s="125">
        <v>25</v>
      </c>
      <c r="M116" s="125">
        <v>25</v>
      </c>
      <c r="N116" s="196"/>
      <c r="O116" s="67">
        <f>SUM(Таблица248188[[#This Row],[I Этап]:[VIII Этап]])</f>
        <v>168</v>
      </c>
      <c r="P116" s="125"/>
    </row>
    <row r="117" spans="1:18" x14ac:dyDescent="0.25">
      <c r="A117" s="125">
        <v>3</v>
      </c>
      <c r="B117" s="125" t="s">
        <v>910</v>
      </c>
      <c r="C117" s="122" t="s">
        <v>277</v>
      </c>
      <c r="D117" s="122" t="s">
        <v>17</v>
      </c>
      <c r="E117" s="122" t="s">
        <v>278</v>
      </c>
      <c r="F117" s="122" t="s">
        <v>11</v>
      </c>
      <c r="G117" s="125">
        <v>15</v>
      </c>
      <c r="H117" s="125">
        <v>18</v>
      </c>
      <c r="I117" s="125">
        <v>18</v>
      </c>
      <c r="J117" s="125"/>
      <c r="K117" s="125">
        <v>15</v>
      </c>
      <c r="L117" s="125"/>
      <c r="M117" s="125"/>
      <c r="N117" s="196"/>
      <c r="O117" s="67">
        <f>SUM(Таблица248188[[#This Row],[I Этап]:[VIII Этап]])</f>
        <v>66</v>
      </c>
      <c r="P117" s="125"/>
    </row>
    <row r="118" spans="1:18" x14ac:dyDescent="0.25">
      <c r="A118" s="125">
        <v>4</v>
      </c>
      <c r="B118" s="125" t="s">
        <v>924</v>
      </c>
      <c r="C118" s="122" t="s">
        <v>160</v>
      </c>
      <c r="D118" s="122" t="s">
        <v>87</v>
      </c>
      <c r="E118" s="122" t="s">
        <v>161</v>
      </c>
      <c r="F118" s="122" t="s">
        <v>155</v>
      </c>
      <c r="G118" s="125">
        <v>12</v>
      </c>
      <c r="H118" s="125">
        <v>10</v>
      </c>
      <c r="I118" s="125">
        <v>10</v>
      </c>
      <c r="J118" s="125">
        <v>12</v>
      </c>
      <c r="K118" s="125"/>
      <c r="L118" s="125">
        <v>15</v>
      </c>
      <c r="M118" s="125"/>
      <c r="N118" s="196"/>
      <c r="O118" s="67">
        <f>SUM(Таблица248188[[#This Row],[I Этап]:[VIII Этап]])</f>
        <v>59</v>
      </c>
      <c r="P118" s="125"/>
    </row>
    <row r="119" spans="1:18" x14ac:dyDescent="0.25">
      <c r="A119" s="125">
        <v>5</v>
      </c>
      <c r="B119" s="125" t="s">
        <v>927</v>
      </c>
      <c r="C119" s="122" t="s">
        <v>41</v>
      </c>
      <c r="D119" s="122" t="s">
        <v>87</v>
      </c>
      <c r="E119" s="122" t="s">
        <v>42</v>
      </c>
      <c r="F119" s="122" t="s">
        <v>43</v>
      </c>
      <c r="G119" s="125">
        <v>10</v>
      </c>
      <c r="H119" s="125">
        <v>8</v>
      </c>
      <c r="I119" s="125">
        <v>12</v>
      </c>
      <c r="J119" s="125"/>
      <c r="K119" s="125"/>
      <c r="L119" s="125"/>
      <c r="M119" s="125"/>
      <c r="N119" s="196"/>
      <c r="O119" s="67">
        <f>SUM(Таблица248188[[#This Row],[I Этап]:[VIII Этап]])</f>
        <v>30</v>
      </c>
      <c r="P119" s="125"/>
    </row>
    <row r="120" spans="1:18" x14ac:dyDescent="0.25">
      <c r="A120" s="125">
        <v>6</v>
      </c>
      <c r="B120" s="125" t="s">
        <v>919</v>
      </c>
      <c r="C120" s="122" t="s">
        <v>76</v>
      </c>
      <c r="D120" s="122" t="s">
        <v>17</v>
      </c>
      <c r="E120" s="122" t="s">
        <v>77</v>
      </c>
      <c r="F120" s="122" t="s">
        <v>275</v>
      </c>
      <c r="G120" s="125"/>
      <c r="H120" s="125">
        <v>12</v>
      </c>
      <c r="I120" s="125"/>
      <c r="J120" s="125"/>
      <c r="K120" s="125">
        <v>12</v>
      </c>
      <c r="L120" s="125"/>
      <c r="M120" s="125"/>
      <c r="N120" s="196"/>
      <c r="O120" s="67">
        <f>SUM(Таблица248188[[#This Row],[I Этап]:[VIII Этап]])</f>
        <v>24</v>
      </c>
      <c r="P120" s="125"/>
    </row>
    <row r="121" spans="1:18" x14ac:dyDescent="0.25">
      <c r="A121" s="125">
        <v>7</v>
      </c>
      <c r="B121" s="125" t="s">
        <v>1789</v>
      </c>
      <c r="C121" s="122" t="s">
        <v>1504</v>
      </c>
      <c r="D121" s="122" t="s">
        <v>17</v>
      </c>
      <c r="E121" s="122" t="s">
        <v>399</v>
      </c>
      <c r="F121" s="122" t="s">
        <v>11</v>
      </c>
      <c r="G121" s="125"/>
      <c r="H121" s="125"/>
      <c r="I121" s="125"/>
      <c r="J121" s="125">
        <v>15</v>
      </c>
      <c r="K121" s="125"/>
      <c r="L121" s="125"/>
      <c r="M121" s="125"/>
      <c r="N121" s="196"/>
      <c r="O121" s="137">
        <f>SUM(Таблица248188[[#This Row],[I Этап]:[VIII Этап]])</f>
        <v>15</v>
      </c>
      <c r="P121" s="125"/>
    </row>
    <row r="122" spans="1:18" x14ac:dyDescent="0.25">
      <c r="A122" s="125">
        <v>8</v>
      </c>
      <c r="B122" s="125">
        <v>666</v>
      </c>
      <c r="C122" s="122" t="s">
        <v>184</v>
      </c>
      <c r="D122" s="122" t="s">
        <v>17</v>
      </c>
      <c r="E122" s="122" t="s">
        <v>185</v>
      </c>
      <c r="F122" s="122" t="s">
        <v>129</v>
      </c>
      <c r="G122" s="125">
        <v>8</v>
      </c>
      <c r="H122" s="125"/>
      <c r="I122" s="125"/>
      <c r="J122" s="125"/>
      <c r="K122" s="125"/>
      <c r="L122" s="125"/>
      <c r="M122" s="125"/>
      <c r="N122" s="196"/>
      <c r="O122" s="67">
        <f>SUM(Таблица248188[[#This Row],[I Этап]:[VIII Этап]])</f>
        <v>8</v>
      </c>
      <c r="P122" s="125"/>
    </row>
    <row r="123" spans="1:18" x14ac:dyDescent="0.25">
      <c r="A123" s="125">
        <v>9</v>
      </c>
      <c r="B123" s="133" t="s">
        <v>1439</v>
      </c>
      <c r="C123" s="134" t="s">
        <v>1106</v>
      </c>
      <c r="D123" s="134" t="s">
        <v>17</v>
      </c>
      <c r="E123" s="134" t="s">
        <v>161</v>
      </c>
      <c r="F123" s="134" t="s">
        <v>1107</v>
      </c>
      <c r="G123" s="133"/>
      <c r="H123" s="133"/>
      <c r="I123" s="133">
        <v>8</v>
      </c>
      <c r="J123" s="133"/>
      <c r="K123" s="133"/>
      <c r="L123" s="133"/>
      <c r="M123" s="133"/>
      <c r="N123" s="196"/>
      <c r="O123" s="136">
        <f>SUM(Таблица248188[[#This Row],[I Этап]:[VIII Этап]])</f>
        <v>8</v>
      </c>
      <c r="P123" s="133"/>
    </row>
    <row r="124" spans="1:18" x14ac:dyDescent="0.25">
      <c r="A124" s="125">
        <v>10</v>
      </c>
      <c r="B124" s="125" t="s">
        <v>931</v>
      </c>
      <c r="C124" s="122" t="s">
        <v>932</v>
      </c>
      <c r="D124" s="122" t="s">
        <v>17</v>
      </c>
      <c r="E124" s="122" t="s">
        <v>161</v>
      </c>
      <c r="F124" s="122" t="s">
        <v>933</v>
      </c>
      <c r="G124" s="125"/>
      <c r="H124" s="125">
        <v>6</v>
      </c>
      <c r="I124" s="125"/>
      <c r="J124" s="125"/>
      <c r="K124" s="125"/>
      <c r="L124" s="125"/>
      <c r="M124" s="125"/>
      <c r="N124" s="196"/>
      <c r="O124" s="67">
        <f>SUM(Таблица248188[[#This Row],[I Этап]:[VIII Этап]])</f>
        <v>6</v>
      </c>
      <c r="P124" s="125"/>
    </row>
    <row r="125" spans="1:18" x14ac:dyDescent="0.25">
      <c r="A125" s="125">
        <v>11</v>
      </c>
      <c r="B125" s="125" t="s">
        <v>939</v>
      </c>
      <c r="C125" s="122" t="s">
        <v>398</v>
      </c>
      <c r="D125" s="122" t="s">
        <v>17</v>
      </c>
      <c r="E125" s="122" t="s">
        <v>399</v>
      </c>
      <c r="F125" s="122" t="s">
        <v>400</v>
      </c>
      <c r="G125" s="125"/>
      <c r="H125" s="125">
        <v>4</v>
      </c>
      <c r="I125" s="125"/>
      <c r="J125" s="125"/>
      <c r="K125" s="125"/>
      <c r="L125" s="125"/>
      <c r="M125" s="125"/>
      <c r="N125" s="196"/>
      <c r="O125" s="67">
        <f>SUM(Таблица248188[[#This Row],[I Этап]:[VIII Этап]])</f>
        <v>4</v>
      </c>
      <c r="P125" s="125"/>
    </row>
    <row r="126" spans="1:18" x14ac:dyDescent="0.25">
      <c r="A126" s="207" t="s">
        <v>364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</row>
    <row r="127" spans="1:18" x14ac:dyDescent="0.25">
      <c r="A127" s="128" t="s">
        <v>340</v>
      </c>
      <c r="B127" s="128" t="s">
        <v>341</v>
      </c>
      <c r="C127" s="129" t="s">
        <v>0</v>
      </c>
      <c r="D127" s="129" t="s">
        <v>1</v>
      </c>
      <c r="E127" s="129" t="s">
        <v>342</v>
      </c>
      <c r="F127" s="129" t="s">
        <v>3</v>
      </c>
      <c r="G127" s="128" t="s">
        <v>1060</v>
      </c>
      <c r="H127" s="128" t="s">
        <v>1061</v>
      </c>
      <c r="I127" s="128" t="s">
        <v>1062</v>
      </c>
      <c r="J127" s="128" t="s">
        <v>1063</v>
      </c>
      <c r="K127" s="128" t="s">
        <v>1064</v>
      </c>
      <c r="L127" s="128" t="s">
        <v>1065</v>
      </c>
      <c r="M127" s="128" t="s">
        <v>1066</v>
      </c>
      <c r="N127" s="128" t="s">
        <v>1067</v>
      </c>
      <c r="O127" s="128" t="s">
        <v>347</v>
      </c>
      <c r="P127" s="128" t="s">
        <v>1068</v>
      </c>
    </row>
    <row r="128" spans="1:18" x14ac:dyDescent="0.25">
      <c r="A128" s="125">
        <v>1</v>
      </c>
      <c r="B128" s="125" t="s">
        <v>951</v>
      </c>
      <c r="C128" s="122" t="s">
        <v>130</v>
      </c>
      <c r="D128" s="122" t="s">
        <v>17</v>
      </c>
      <c r="E128" s="122" t="s">
        <v>92</v>
      </c>
      <c r="F128" s="122" t="s">
        <v>36</v>
      </c>
      <c r="G128" s="125">
        <v>18</v>
      </c>
      <c r="H128" s="125">
        <v>18</v>
      </c>
      <c r="I128" s="125">
        <v>18</v>
      </c>
      <c r="J128" s="125">
        <v>25</v>
      </c>
      <c r="K128" s="125">
        <v>15</v>
      </c>
      <c r="L128" s="125">
        <v>25</v>
      </c>
      <c r="M128" s="125">
        <v>10</v>
      </c>
      <c r="N128" s="196">
        <v>36</v>
      </c>
      <c r="O128" s="67">
        <f>SUM(Таблица258289[[#This Row],[I Этап]:[VIII Этап]])</f>
        <v>165</v>
      </c>
      <c r="P128" s="125"/>
      <c r="R128" s="122"/>
    </row>
    <row r="129" spans="1:18" x14ac:dyDescent="0.25">
      <c r="A129" s="125">
        <v>2</v>
      </c>
      <c r="B129" s="125" t="s">
        <v>957</v>
      </c>
      <c r="C129" s="122" t="s">
        <v>33</v>
      </c>
      <c r="D129" s="122" t="s">
        <v>17</v>
      </c>
      <c r="E129" s="122" t="s">
        <v>34</v>
      </c>
      <c r="F129" s="122" t="s">
        <v>40</v>
      </c>
      <c r="G129" s="125">
        <v>15</v>
      </c>
      <c r="H129" s="125">
        <v>15</v>
      </c>
      <c r="I129" s="125">
        <v>15</v>
      </c>
      <c r="J129" s="125">
        <v>15</v>
      </c>
      <c r="K129" s="125">
        <v>12</v>
      </c>
      <c r="L129" s="125">
        <v>15</v>
      </c>
      <c r="M129" s="125">
        <v>12</v>
      </c>
      <c r="N129" s="196">
        <v>24</v>
      </c>
      <c r="O129" s="67">
        <f>SUM(Таблица258289[[#This Row],[I Этап]:[VIII Этап]])</f>
        <v>123</v>
      </c>
      <c r="P129" s="125"/>
      <c r="R129" s="122"/>
    </row>
    <row r="130" spans="1:18" x14ac:dyDescent="0.25">
      <c r="A130" s="125">
        <v>3</v>
      </c>
      <c r="B130" s="125">
        <v>15</v>
      </c>
      <c r="C130" s="166" t="s">
        <v>85</v>
      </c>
      <c r="D130" s="166" t="s">
        <v>17</v>
      </c>
      <c r="E130" s="166" t="s">
        <v>35</v>
      </c>
      <c r="F130" s="166" t="s">
        <v>36</v>
      </c>
      <c r="G130" s="125">
        <v>8</v>
      </c>
      <c r="H130" s="125"/>
      <c r="I130" s="125">
        <v>25</v>
      </c>
      <c r="J130" s="125"/>
      <c r="K130" s="125">
        <v>18</v>
      </c>
      <c r="L130" s="125">
        <v>18</v>
      </c>
      <c r="M130" s="125">
        <v>15</v>
      </c>
      <c r="N130" s="196"/>
      <c r="O130" s="67">
        <f>SUM(Таблица258289[[#This Row],[I Этап]:[VIII Этап]])</f>
        <v>84</v>
      </c>
      <c r="P130" s="125"/>
      <c r="R130" s="122"/>
    </row>
    <row r="131" spans="1:18" x14ac:dyDescent="0.25">
      <c r="A131" s="192">
        <v>4</v>
      </c>
      <c r="B131" s="192" t="s">
        <v>1008</v>
      </c>
      <c r="C131" s="193" t="s">
        <v>307</v>
      </c>
      <c r="D131" s="193" t="s">
        <v>17</v>
      </c>
      <c r="E131" s="193" t="s">
        <v>35</v>
      </c>
      <c r="F131" s="193" t="s">
        <v>308</v>
      </c>
      <c r="G131" s="125"/>
      <c r="H131" s="125"/>
      <c r="I131" s="125"/>
      <c r="J131" s="125"/>
      <c r="K131" s="125">
        <v>1</v>
      </c>
      <c r="L131" s="125"/>
      <c r="M131" s="125">
        <v>25</v>
      </c>
      <c r="N131" s="196">
        <v>50</v>
      </c>
      <c r="O131" s="137">
        <f>SUM(Таблица258289[[#This Row],[I Этап]:[VIII Этап]])</f>
        <v>76</v>
      </c>
      <c r="P131" s="125"/>
      <c r="R131" s="122"/>
    </row>
    <row r="132" spans="1:18" x14ac:dyDescent="0.25">
      <c r="A132" s="186">
        <v>5</v>
      </c>
      <c r="B132" s="186" t="s">
        <v>969</v>
      </c>
      <c r="C132" s="187" t="s">
        <v>205</v>
      </c>
      <c r="D132" s="187" t="s">
        <v>104</v>
      </c>
      <c r="E132" s="187" t="s">
        <v>34</v>
      </c>
      <c r="F132" s="187" t="s">
        <v>222</v>
      </c>
      <c r="G132" s="125">
        <v>10</v>
      </c>
      <c r="H132" s="125">
        <v>10</v>
      </c>
      <c r="I132" s="125">
        <v>8</v>
      </c>
      <c r="J132" s="125">
        <v>10</v>
      </c>
      <c r="K132" s="125"/>
      <c r="L132" s="125"/>
      <c r="M132" s="125">
        <v>8</v>
      </c>
      <c r="N132" s="196">
        <v>20</v>
      </c>
      <c r="O132" s="67">
        <f>SUM(Таблица258289[[#This Row],[I Этап]:[VIII Этап]])</f>
        <v>66</v>
      </c>
      <c r="P132" s="125"/>
      <c r="R132" s="122"/>
    </row>
    <row r="133" spans="1:18" x14ac:dyDescent="0.25">
      <c r="A133" s="125">
        <v>6</v>
      </c>
      <c r="B133" s="125">
        <v>141</v>
      </c>
      <c r="C133" s="166" t="s">
        <v>298</v>
      </c>
      <c r="D133" s="166" t="s">
        <v>17</v>
      </c>
      <c r="E133" s="166" t="s">
        <v>299</v>
      </c>
      <c r="F133" s="166" t="s">
        <v>36</v>
      </c>
      <c r="G133" s="125">
        <v>25</v>
      </c>
      <c r="H133" s="125"/>
      <c r="I133" s="125">
        <v>12</v>
      </c>
      <c r="J133" s="125"/>
      <c r="K133" s="125">
        <v>10</v>
      </c>
      <c r="L133" s="125"/>
      <c r="M133" s="125"/>
      <c r="N133" s="196"/>
      <c r="O133" s="67">
        <f>SUM(Таблица258289[[#This Row],[I Этап]:[VIII Этап]])</f>
        <v>47</v>
      </c>
      <c r="P133" s="125"/>
      <c r="R133" s="122"/>
    </row>
    <row r="134" spans="1:18" x14ac:dyDescent="0.25">
      <c r="A134" s="125">
        <v>7</v>
      </c>
      <c r="B134" s="125" t="s">
        <v>963</v>
      </c>
      <c r="C134" s="122" t="s">
        <v>373</v>
      </c>
      <c r="D134" s="122" t="s">
        <v>17</v>
      </c>
      <c r="E134" s="122" t="s">
        <v>49</v>
      </c>
      <c r="F134" s="127" t="s">
        <v>1059</v>
      </c>
      <c r="G134" s="125"/>
      <c r="H134" s="125">
        <v>12</v>
      </c>
      <c r="I134" s="125">
        <v>10</v>
      </c>
      <c r="J134" s="125"/>
      <c r="K134" s="125">
        <v>25</v>
      </c>
      <c r="L134" s="125"/>
      <c r="M134" s="125"/>
      <c r="N134" s="196"/>
      <c r="O134" s="67">
        <f>SUM(Таблица258289[[#This Row],[I Этап]:[VIII Этап]])</f>
        <v>47</v>
      </c>
      <c r="P134" s="125"/>
      <c r="R134" s="122"/>
    </row>
    <row r="135" spans="1:18" collapsed="1" x14ac:dyDescent="0.25">
      <c r="A135" s="125">
        <v>8</v>
      </c>
      <c r="B135" s="125" t="s">
        <v>945</v>
      </c>
      <c r="C135" s="122" t="s">
        <v>238</v>
      </c>
      <c r="D135" s="122" t="s">
        <v>17</v>
      </c>
      <c r="E135" s="122" t="s">
        <v>236</v>
      </c>
      <c r="F135" s="122" t="s">
        <v>237</v>
      </c>
      <c r="G135" s="125">
        <v>1</v>
      </c>
      <c r="H135" s="125">
        <v>25</v>
      </c>
      <c r="I135" s="125"/>
      <c r="J135" s="125">
        <v>18</v>
      </c>
      <c r="K135" s="125"/>
      <c r="L135" s="125"/>
      <c r="M135" s="125"/>
      <c r="N135" s="196"/>
      <c r="O135" s="67">
        <f>SUM(Таблица258289[[#This Row],[I Этап]:[VIII Этап]])</f>
        <v>44</v>
      </c>
      <c r="P135" s="125"/>
      <c r="R135" s="122"/>
    </row>
    <row r="136" spans="1:18" x14ac:dyDescent="0.25">
      <c r="A136" s="192">
        <v>9</v>
      </c>
      <c r="B136" s="192" t="s">
        <v>1003</v>
      </c>
      <c r="C136" s="193" t="s">
        <v>280</v>
      </c>
      <c r="D136" s="193" t="s">
        <v>17</v>
      </c>
      <c r="E136" s="193" t="s">
        <v>35</v>
      </c>
      <c r="F136" s="193" t="s">
        <v>308</v>
      </c>
      <c r="G136" s="125"/>
      <c r="H136" s="125"/>
      <c r="I136" s="125"/>
      <c r="J136" s="125"/>
      <c r="K136" s="125"/>
      <c r="L136" s="125"/>
      <c r="M136" s="125">
        <v>18</v>
      </c>
      <c r="N136" s="196">
        <v>16</v>
      </c>
      <c r="O136" s="137">
        <f>SUM(Таблица258289[[#This Row],[I Этап]:[VIII Этап]])</f>
        <v>34</v>
      </c>
      <c r="P136" s="125"/>
      <c r="R136" s="122"/>
    </row>
    <row r="137" spans="1:18" x14ac:dyDescent="0.25">
      <c r="A137" s="192">
        <v>10</v>
      </c>
      <c r="B137" s="192" t="s">
        <v>1025</v>
      </c>
      <c r="C137" s="193" t="s">
        <v>292</v>
      </c>
      <c r="D137" s="193" t="s">
        <v>17</v>
      </c>
      <c r="E137" s="193" t="s">
        <v>35</v>
      </c>
      <c r="F137" s="193" t="s">
        <v>308</v>
      </c>
      <c r="G137" s="125"/>
      <c r="H137" s="125"/>
      <c r="I137" s="125"/>
      <c r="J137" s="125"/>
      <c r="K137" s="125">
        <v>2</v>
      </c>
      <c r="L137" s="125"/>
      <c r="M137" s="125"/>
      <c r="N137" s="196">
        <v>30</v>
      </c>
      <c r="O137" s="137">
        <f>SUM(Таблица258289[[#This Row],[I Этап]:[VIII Этап]])</f>
        <v>32</v>
      </c>
      <c r="P137" s="125"/>
      <c r="R137" s="122"/>
    </row>
    <row r="138" spans="1:18" x14ac:dyDescent="0.25">
      <c r="A138" s="192">
        <v>11</v>
      </c>
      <c r="B138" s="192" t="s">
        <v>1019</v>
      </c>
      <c r="C138" s="193" t="s">
        <v>8</v>
      </c>
      <c r="D138" s="193" t="s">
        <v>17</v>
      </c>
      <c r="E138" s="193" t="s">
        <v>44</v>
      </c>
      <c r="F138" s="193" t="s">
        <v>1888</v>
      </c>
      <c r="G138" s="133"/>
      <c r="H138" s="133"/>
      <c r="I138" s="133">
        <v>2</v>
      </c>
      <c r="J138" s="133"/>
      <c r="K138" s="133">
        <v>4</v>
      </c>
      <c r="L138" s="133">
        <v>10</v>
      </c>
      <c r="M138" s="133">
        <v>4</v>
      </c>
      <c r="N138" s="196">
        <v>12</v>
      </c>
      <c r="O138" s="136">
        <f>SUM(Таблица258289[[#This Row],[I Этап]:[VIII Этап]])</f>
        <v>32</v>
      </c>
      <c r="P138" s="133"/>
    </row>
    <row r="139" spans="1:18" x14ac:dyDescent="0.25">
      <c r="A139" s="186">
        <v>12</v>
      </c>
      <c r="B139" s="186">
        <v>2</v>
      </c>
      <c r="C139" s="191" t="s">
        <v>214</v>
      </c>
      <c r="D139" s="191" t="s">
        <v>17</v>
      </c>
      <c r="E139" s="191" t="s">
        <v>35</v>
      </c>
      <c r="F139" s="191" t="s">
        <v>40</v>
      </c>
      <c r="G139" s="125">
        <v>12</v>
      </c>
      <c r="H139" s="125"/>
      <c r="I139" s="125">
        <v>4</v>
      </c>
      <c r="J139" s="125">
        <v>4</v>
      </c>
      <c r="K139" s="125">
        <v>8</v>
      </c>
      <c r="L139" s="125"/>
      <c r="M139" s="125"/>
      <c r="N139" s="196"/>
      <c r="O139" s="67">
        <f>SUM(Таблица258289[[#This Row],[I Этап]:[VIII Этап]])</f>
        <v>28</v>
      </c>
      <c r="P139" s="125"/>
    </row>
    <row r="140" spans="1:18" x14ac:dyDescent="0.25">
      <c r="A140" s="186">
        <v>13</v>
      </c>
      <c r="B140" s="186" t="s">
        <v>974</v>
      </c>
      <c r="C140" s="187" t="s">
        <v>290</v>
      </c>
      <c r="D140" s="187" t="s">
        <v>17</v>
      </c>
      <c r="E140" s="187" t="s">
        <v>171</v>
      </c>
      <c r="F140" s="187" t="s">
        <v>291</v>
      </c>
      <c r="G140" s="125">
        <v>6</v>
      </c>
      <c r="H140" s="125">
        <v>8</v>
      </c>
      <c r="I140" s="125">
        <v>6</v>
      </c>
      <c r="J140" s="125">
        <v>8</v>
      </c>
      <c r="K140" s="125"/>
      <c r="L140" s="125"/>
      <c r="M140" s="125"/>
      <c r="N140" s="196"/>
      <c r="O140" s="67">
        <f>SUM(Таблица258289[[#This Row],[I Этап]:[VIII Этап]])</f>
        <v>28</v>
      </c>
      <c r="P140" s="125"/>
    </row>
    <row r="141" spans="1:18" x14ac:dyDescent="0.25">
      <c r="A141" s="186">
        <v>14</v>
      </c>
      <c r="B141" s="186" t="s">
        <v>1495</v>
      </c>
      <c r="C141" s="187" t="s">
        <v>1097</v>
      </c>
      <c r="D141" s="187" t="s">
        <v>17</v>
      </c>
      <c r="E141" s="187" t="s">
        <v>141</v>
      </c>
      <c r="F141" s="187" t="s">
        <v>40</v>
      </c>
      <c r="G141" s="133"/>
      <c r="H141" s="133"/>
      <c r="I141" s="133">
        <v>1</v>
      </c>
      <c r="J141" s="133">
        <v>1</v>
      </c>
      <c r="K141" s="133"/>
      <c r="L141" s="133">
        <v>12</v>
      </c>
      <c r="M141" s="133">
        <v>6</v>
      </c>
      <c r="N141" s="196"/>
      <c r="O141" s="136">
        <f>SUM(Таблица258289[[#This Row],[I Этап]:[VIII Этап]])</f>
        <v>20</v>
      </c>
      <c r="P141" s="133"/>
    </row>
    <row r="142" spans="1:18" x14ac:dyDescent="0.25">
      <c r="A142" s="125">
        <v>15</v>
      </c>
      <c r="B142" s="125">
        <v>115</v>
      </c>
      <c r="C142" s="166" t="s">
        <v>248</v>
      </c>
      <c r="D142" s="166" t="s">
        <v>17</v>
      </c>
      <c r="E142" s="166" t="s">
        <v>236</v>
      </c>
      <c r="F142" s="166" t="s">
        <v>237</v>
      </c>
      <c r="G142" s="125">
        <v>2</v>
      </c>
      <c r="H142" s="125"/>
      <c r="I142" s="125"/>
      <c r="J142" s="125">
        <v>12</v>
      </c>
      <c r="K142" s="125"/>
      <c r="L142" s="125"/>
      <c r="M142" s="125"/>
      <c r="N142" s="196"/>
      <c r="O142" s="67">
        <f>SUM(Таблица258289[[#This Row],[I Этап]:[VIII Этап]])</f>
        <v>14</v>
      </c>
      <c r="P142" s="125"/>
    </row>
    <row r="143" spans="1:18" x14ac:dyDescent="0.25">
      <c r="A143" s="125">
        <v>16</v>
      </c>
      <c r="B143" s="125" t="s">
        <v>992</v>
      </c>
      <c r="C143" s="122" t="s">
        <v>365</v>
      </c>
      <c r="D143" s="122" t="s">
        <v>17</v>
      </c>
      <c r="E143" s="122" t="s">
        <v>94</v>
      </c>
      <c r="F143" s="122" t="s">
        <v>30</v>
      </c>
      <c r="G143" s="125">
        <v>4</v>
      </c>
      <c r="H143" s="125">
        <v>2</v>
      </c>
      <c r="I143" s="125"/>
      <c r="J143" s="125">
        <v>6</v>
      </c>
      <c r="K143" s="125"/>
      <c r="L143" s="125"/>
      <c r="M143" s="125"/>
      <c r="N143" s="196"/>
      <c r="O143" s="67">
        <f>SUM(Таблица258289[[#This Row],[I Этап]:[VIII Этап]])</f>
        <v>12</v>
      </c>
      <c r="P143" s="125"/>
    </row>
    <row r="144" spans="1:18" x14ac:dyDescent="0.25">
      <c r="A144" s="125">
        <v>17</v>
      </c>
      <c r="B144" s="125" t="s">
        <v>1040</v>
      </c>
      <c r="C144" s="122" t="s">
        <v>419</v>
      </c>
      <c r="D144" s="122" t="s">
        <v>17</v>
      </c>
      <c r="E144" s="122" t="s">
        <v>285</v>
      </c>
      <c r="F144" s="122" t="s">
        <v>222</v>
      </c>
      <c r="G144" s="125"/>
      <c r="H144" s="125"/>
      <c r="I144" s="125"/>
      <c r="J144" s="125"/>
      <c r="K144" s="125"/>
      <c r="L144" s="125">
        <v>8</v>
      </c>
      <c r="M144" s="125"/>
      <c r="N144" s="196"/>
      <c r="O144" s="137">
        <f>SUM(Таблица258289[[#This Row],[I Этап]:[VIII Этап]])</f>
        <v>8</v>
      </c>
      <c r="P144" s="125"/>
    </row>
    <row r="145" spans="1:16" x14ac:dyDescent="0.25">
      <c r="A145" s="125">
        <v>18</v>
      </c>
      <c r="B145" s="125" t="s">
        <v>1484</v>
      </c>
      <c r="C145" s="122" t="s">
        <v>1098</v>
      </c>
      <c r="D145" s="122" t="s">
        <v>17</v>
      </c>
      <c r="E145" s="122" t="s">
        <v>141</v>
      </c>
      <c r="F145" s="122" t="s">
        <v>40</v>
      </c>
      <c r="G145" s="125"/>
      <c r="H145" s="125"/>
      <c r="I145" s="125"/>
      <c r="J145" s="125"/>
      <c r="K145" s="125"/>
      <c r="L145" s="125">
        <v>6</v>
      </c>
      <c r="M145" s="125">
        <v>2</v>
      </c>
      <c r="N145" s="196"/>
      <c r="O145" s="137">
        <f>SUM(Таблица258289[[#This Row],[I Этап]:[VIII Этап]])</f>
        <v>8</v>
      </c>
      <c r="P145" s="125"/>
    </row>
    <row r="146" spans="1:16" x14ac:dyDescent="0.25">
      <c r="A146" s="125">
        <v>19</v>
      </c>
      <c r="B146" s="125" t="s">
        <v>980</v>
      </c>
      <c r="C146" s="122" t="s">
        <v>372</v>
      </c>
      <c r="D146" s="122" t="s">
        <v>20</v>
      </c>
      <c r="E146" s="122" t="s">
        <v>35</v>
      </c>
      <c r="F146" s="122" t="s">
        <v>303</v>
      </c>
      <c r="G146" s="125"/>
      <c r="H146" s="125">
        <v>6</v>
      </c>
      <c r="I146" s="125"/>
      <c r="J146" s="125"/>
      <c r="K146" s="125"/>
      <c r="L146" s="125"/>
      <c r="M146" s="125"/>
      <c r="N146" s="196"/>
      <c r="O146" s="67">
        <f>SUM(Таблица258289[[#This Row],[I Этап]:[VIII Этап]])</f>
        <v>6</v>
      </c>
      <c r="P146" s="125"/>
    </row>
    <row r="147" spans="1:16" x14ac:dyDescent="0.25">
      <c r="A147" s="125">
        <v>20</v>
      </c>
      <c r="B147" s="125" t="s">
        <v>2251</v>
      </c>
      <c r="C147" s="122" t="s">
        <v>73</v>
      </c>
      <c r="D147" s="122" t="s">
        <v>17</v>
      </c>
      <c r="E147" s="122" t="s">
        <v>74</v>
      </c>
      <c r="F147" s="122" t="s">
        <v>75</v>
      </c>
      <c r="G147" s="125"/>
      <c r="H147" s="125"/>
      <c r="I147" s="125"/>
      <c r="J147" s="125"/>
      <c r="K147" s="125">
        <v>6</v>
      </c>
      <c r="L147" s="125"/>
      <c r="M147" s="125"/>
      <c r="N147" s="196"/>
      <c r="O147" s="137">
        <f>SUM(Таблица258289[[#This Row],[I Этап]:[VIII Этап]])</f>
        <v>6</v>
      </c>
      <c r="P147" s="125"/>
    </row>
    <row r="148" spans="1:16" x14ac:dyDescent="0.25">
      <c r="A148" s="125">
        <v>21</v>
      </c>
      <c r="B148" s="125" t="s">
        <v>986</v>
      </c>
      <c r="C148" s="122" t="s">
        <v>359</v>
      </c>
      <c r="D148" s="122" t="s">
        <v>17</v>
      </c>
      <c r="E148" s="122" t="s">
        <v>94</v>
      </c>
      <c r="F148" s="122" t="s">
        <v>30</v>
      </c>
      <c r="G148" s="125"/>
      <c r="H148" s="125">
        <v>4</v>
      </c>
      <c r="I148" s="125"/>
      <c r="J148" s="125"/>
      <c r="K148" s="125"/>
      <c r="L148" s="125"/>
      <c r="M148" s="125"/>
      <c r="N148" s="196"/>
      <c r="O148" s="67">
        <f>SUM(Таблица258289[[#This Row],[I Этап]:[VIII Этап]])</f>
        <v>4</v>
      </c>
      <c r="P148" s="125"/>
    </row>
    <row r="149" spans="1:16" x14ac:dyDescent="0.25">
      <c r="A149" s="125">
        <v>22</v>
      </c>
      <c r="B149" s="125" t="s">
        <v>1828</v>
      </c>
      <c r="C149" s="122" t="s">
        <v>262</v>
      </c>
      <c r="D149" s="122" t="s">
        <v>17</v>
      </c>
      <c r="E149" s="122" t="s">
        <v>141</v>
      </c>
      <c r="F149" s="122" t="s">
        <v>40</v>
      </c>
      <c r="G149" s="125"/>
      <c r="H149" s="125"/>
      <c r="I149" s="125"/>
      <c r="J149" s="125">
        <v>2</v>
      </c>
      <c r="K149" s="125"/>
      <c r="L149" s="125"/>
      <c r="M149" s="125"/>
      <c r="N149" s="196"/>
      <c r="O149" s="137">
        <f>SUM(Таблица258289[[#This Row],[I Этап]:[VIII Этап]])</f>
        <v>2</v>
      </c>
      <c r="P149" s="125"/>
    </row>
    <row r="150" spans="1:16" x14ac:dyDescent="0.25">
      <c r="A150" s="125">
        <v>23</v>
      </c>
      <c r="B150" s="125" t="s">
        <v>997</v>
      </c>
      <c r="C150" s="122" t="s">
        <v>265</v>
      </c>
      <c r="D150" s="122" t="s">
        <v>17</v>
      </c>
      <c r="E150" s="122" t="s">
        <v>269</v>
      </c>
      <c r="F150" s="122" t="s">
        <v>303</v>
      </c>
      <c r="G150" s="125"/>
      <c r="H150" s="125">
        <v>1</v>
      </c>
      <c r="I150" s="125"/>
      <c r="J150" s="125"/>
      <c r="K150" s="125"/>
      <c r="L150" s="125"/>
      <c r="M150" s="125"/>
      <c r="N150" s="196"/>
      <c r="O150" s="67">
        <f>SUM(Таблица258289[[#This Row],[I Этап]:[VIII Этап]])</f>
        <v>1</v>
      </c>
      <c r="P150" s="125"/>
    </row>
  </sheetData>
  <mergeCells count="8">
    <mergeCell ref="A113:P113"/>
    <mergeCell ref="A126:P126"/>
    <mergeCell ref="A1:P1"/>
    <mergeCell ref="A2:P2"/>
    <mergeCell ref="A25:P25"/>
    <mergeCell ref="A47:P47"/>
    <mergeCell ref="A68:P68"/>
    <mergeCell ref="A91:P91"/>
  </mergeCell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zoomScaleNormal="100" workbookViewId="0">
      <selection sqref="A1:P1"/>
    </sheetView>
  </sheetViews>
  <sheetFormatPr defaultRowHeight="15" x14ac:dyDescent="0.25"/>
  <cols>
    <col min="1" max="1" width="9.140625" style="51" customWidth="1"/>
    <col min="2" max="2" width="9.140625" style="52" customWidth="1"/>
    <col min="3" max="3" width="24.28515625" style="52" customWidth="1"/>
    <col min="4" max="4" width="18.5703125" style="52" customWidth="1"/>
    <col min="5" max="5" width="30" style="52" customWidth="1"/>
    <col min="6" max="6" width="31.42578125" style="51" customWidth="1"/>
    <col min="7" max="15" width="9.140625" style="51"/>
    <col min="16" max="16384" width="9.140625" style="52"/>
  </cols>
  <sheetData>
    <row r="1" spans="1:18" ht="15.75" x14ac:dyDescent="0.25">
      <c r="A1" s="208" t="s">
        <v>2974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8" x14ac:dyDescent="0.25">
      <c r="A2" s="207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8" x14ac:dyDescent="0.25">
      <c r="A3" s="128" t="s">
        <v>340</v>
      </c>
      <c r="B3" s="128" t="s">
        <v>341</v>
      </c>
      <c r="C3" s="129" t="s">
        <v>0</v>
      </c>
      <c r="D3" s="129" t="s">
        <v>1</v>
      </c>
      <c r="E3" s="129" t="s">
        <v>342</v>
      </c>
      <c r="F3" s="129" t="s">
        <v>3</v>
      </c>
      <c r="G3" s="128" t="s">
        <v>1060</v>
      </c>
      <c r="H3" s="130" t="s">
        <v>1061</v>
      </c>
      <c r="I3" s="130" t="s">
        <v>1062</v>
      </c>
      <c r="J3" s="130" t="s">
        <v>1063</v>
      </c>
      <c r="K3" s="130" t="s">
        <v>1064</v>
      </c>
      <c r="L3" s="130" t="s">
        <v>1065</v>
      </c>
      <c r="M3" s="130" t="s">
        <v>1066</v>
      </c>
      <c r="N3" s="130" t="s">
        <v>1067</v>
      </c>
      <c r="O3" s="130" t="s">
        <v>347</v>
      </c>
      <c r="P3" s="130" t="s">
        <v>1068</v>
      </c>
      <c r="R3" s="48" t="s">
        <v>0</v>
      </c>
    </row>
    <row r="4" spans="1:18" ht="15" customHeight="1" x14ac:dyDescent="0.25">
      <c r="A4" s="131">
        <v>1</v>
      </c>
      <c r="B4" s="125">
        <v>106</v>
      </c>
      <c r="C4" s="122" t="s">
        <v>241</v>
      </c>
      <c r="D4" s="122" t="s">
        <v>17</v>
      </c>
      <c r="E4" s="122" t="s">
        <v>110</v>
      </c>
      <c r="F4" s="52" t="s">
        <v>2310</v>
      </c>
      <c r="G4" s="125">
        <v>25</v>
      </c>
      <c r="H4" s="125"/>
      <c r="I4" s="125">
        <v>25</v>
      </c>
      <c r="J4" s="125"/>
      <c r="K4" s="125">
        <v>10</v>
      </c>
      <c r="L4" s="125">
        <v>25</v>
      </c>
      <c r="M4" s="125">
        <v>25</v>
      </c>
      <c r="N4" s="125">
        <v>25</v>
      </c>
      <c r="O4" s="67">
        <f>SUM(Таблица2076[[#This Row],[I Этап]:[VIII Этап]])</f>
        <v>135</v>
      </c>
      <c r="P4" s="132"/>
    </row>
    <row r="5" spans="1:18" ht="15" customHeight="1" x14ac:dyDescent="0.25">
      <c r="A5" s="131">
        <v>2</v>
      </c>
      <c r="B5" s="125" t="s">
        <v>426</v>
      </c>
      <c r="C5" s="122" t="s">
        <v>28</v>
      </c>
      <c r="D5" s="122" t="s">
        <v>17</v>
      </c>
      <c r="E5" s="122" t="s">
        <v>405</v>
      </c>
      <c r="F5" s="122" t="s">
        <v>29</v>
      </c>
      <c r="G5" s="77">
        <v>15</v>
      </c>
      <c r="H5" s="125">
        <v>25</v>
      </c>
      <c r="I5" s="125">
        <v>18</v>
      </c>
      <c r="J5" s="125">
        <v>25</v>
      </c>
      <c r="K5" s="125"/>
      <c r="L5" s="125">
        <v>18</v>
      </c>
      <c r="M5" s="125">
        <v>15</v>
      </c>
      <c r="N5" s="125">
        <v>18</v>
      </c>
      <c r="O5" s="67">
        <f>SUM(Таблица2076[[#This Row],[II Этап]:[VIII Этап]])</f>
        <v>119</v>
      </c>
      <c r="P5" s="132"/>
    </row>
    <row r="6" spans="1:18" ht="15" customHeight="1" x14ac:dyDescent="0.25">
      <c r="A6" s="131">
        <v>3</v>
      </c>
      <c r="B6" s="125" t="s">
        <v>444</v>
      </c>
      <c r="C6" s="122" t="s">
        <v>267</v>
      </c>
      <c r="D6" s="122" t="s">
        <v>17</v>
      </c>
      <c r="E6" s="122" t="s">
        <v>236</v>
      </c>
      <c r="F6" s="122" t="s">
        <v>15</v>
      </c>
      <c r="G6" s="125">
        <v>18</v>
      </c>
      <c r="H6" s="125">
        <v>12</v>
      </c>
      <c r="I6" s="125">
        <v>15</v>
      </c>
      <c r="J6" s="125">
        <v>18</v>
      </c>
      <c r="K6" s="125">
        <v>15</v>
      </c>
      <c r="L6" s="77">
        <v>10</v>
      </c>
      <c r="M6" s="125">
        <v>18</v>
      </c>
      <c r="N6" s="77">
        <v>12</v>
      </c>
      <c r="O6" s="67">
        <f>Таблица2076[[#This Row],[I Этап]]+Таблица2076[[#This Row],[II Этап]]+Таблица2076[[#This Row],[III Этап]]+Таблица2076[[#This Row],[IV Этап]]+Таблица2076[[#This Row],[V Этап]]+Таблица2076[[#This Row],[VII Этап]]</f>
        <v>96</v>
      </c>
      <c r="P6" s="132"/>
    </row>
    <row r="7" spans="1:18" ht="15" customHeight="1" x14ac:dyDescent="0.25">
      <c r="A7" s="131">
        <v>4</v>
      </c>
      <c r="B7" s="125" t="s">
        <v>438</v>
      </c>
      <c r="C7" s="122" t="s">
        <v>190</v>
      </c>
      <c r="D7" s="122" t="s">
        <v>17</v>
      </c>
      <c r="E7" s="122" t="s">
        <v>395</v>
      </c>
      <c r="F7" s="122" t="s">
        <v>15</v>
      </c>
      <c r="G7" s="125">
        <v>12</v>
      </c>
      <c r="H7" s="125">
        <v>15</v>
      </c>
      <c r="I7" s="125">
        <v>12</v>
      </c>
      <c r="J7" s="125">
        <v>15</v>
      </c>
      <c r="K7" s="125">
        <v>18</v>
      </c>
      <c r="L7" s="77">
        <v>12</v>
      </c>
      <c r="M7" s="125">
        <v>12</v>
      </c>
      <c r="N7" s="77">
        <v>10</v>
      </c>
      <c r="O7" s="67">
        <f>Таблица2076[[#This Row],[I Этап]]+Таблица2076[[#This Row],[II Этап]]+Таблица2076[[#This Row],[III Этап]]+Таблица2076[[#This Row],[IV Этап]]+Таблица2076[[#This Row],[V Этап]]+Таблица2076[[#This Row],[VII Этап]]</f>
        <v>84</v>
      </c>
      <c r="P7" s="132"/>
    </row>
    <row r="8" spans="1:18" x14ac:dyDescent="0.25">
      <c r="A8" s="131">
        <v>5</v>
      </c>
      <c r="B8" s="125" t="s">
        <v>433</v>
      </c>
      <c r="C8" s="122" t="s">
        <v>271</v>
      </c>
      <c r="D8" s="122" t="s">
        <v>17</v>
      </c>
      <c r="E8" s="122" t="s">
        <v>272</v>
      </c>
      <c r="F8" s="122" t="s">
        <v>273</v>
      </c>
      <c r="G8" s="125">
        <v>10</v>
      </c>
      <c r="H8" s="125">
        <v>18</v>
      </c>
      <c r="I8" s="125">
        <v>10</v>
      </c>
      <c r="J8" s="125">
        <v>10</v>
      </c>
      <c r="K8" s="125">
        <v>25</v>
      </c>
      <c r="L8" s="77">
        <v>6</v>
      </c>
      <c r="M8" s="125">
        <v>6</v>
      </c>
      <c r="N8" s="77">
        <v>6</v>
      </c>
      <c r="O8" s="67">
        <f>Таблица2076[[#This Row],[I Этап]]+Таблица2076[[#This Row],[II Этап]]+Таблица2076[[#This Row],[III Этап]]+Таблица2076[[#This Row],[IV Этап]]+Таблица2076[[#This Row],[V Этап]]+Таблица2076[[#This Row],[VII Этап]]</f>
        <v>79</v>
      </c>
      <c r="P8" s="132"/>
    </row>
    <row r="9" spans="1:18" x14ac:dyDescent="0.25">
      <c r="A9" s="131">
        <v>6</v>
      </c>
      <c r="B9" s="125">
        <v>192</v>
      </c>
      <c r="C9" s="122" t="s">
        <v>348</v>
      </c>
      <c r="D9" s="122" t="s">
        <v>17</v>
      </c>
      <c r="E9" s="122" t="s">
        <v>110</v>
      </c>
      <c r="F9" s="52" t="s">
        <v>2310</v>
      </c>
      <c r="G9" s="125">
        <v>4</v>
      </c>
      <c r="H9" s="125"/>
      <c r="I9" s="125">
        <v>8</v>
      </c>
      <c r="J9" s="125">
        <v>12</v>
      </c>
      <c r="K9" s="125"/>
      <c r="L9" s="125">
        <v>15</v>
      </c>
      <c r="M9" s="125">
        <v>10</v>
      </c>
      <c r="N9" s="125">
        <v>15</v>
      </c>
      <c r="O9" s="67">
        <f>SUM(Таблица2076[[#This Row],[I Этап]:[VIII Этап]])</f>
        <v>64</v>
      </c>
      <c r="P9" s="132"/>
    </row>
    <row r="10" spans="1:18" ht="15" customHeight="1" x14ac:dyDescent="0.25">
      <c r="A10" s="131">
        <v>7</v>
      </c>
      <c r="B10" s="125" t="s">
        <v>450</v>
      </c>
      <c r="C10" s="122" t="s">
        <v>213</v>
      </c>
      <c r="D10" s="122" t="s">
        <v>17</v>
      </c>
      <c r="E10" s="122" t="s">
        <v>110</v>
      </c>
      <c r="F10" s="122" t="s">
        <v>39</v>
      </c>
      <c r="G10" s="125">
        <v>8</v>
      </c>
      <c r="H10" s="125">
        <v>10</v>
      </c>
      <c r="I10" s="125"/>
      <c r="J10" s="125"/>
      <c r="K10" s="125"/>
      <c r="L10" s="125">
        <v>4</v>
      </c>
      <c r="M10" s="125">
        <v>8</v>
      </c>
      <c r="N10" s="125">
        <v>8</v>
      </c>
      <c r="O10" s="67">
        <f>SUM(Таблица2076[[#This Row],[I Этап]:[VIII Этап]])</f>
        <v>38</v>
      </c>
      <c r="P10" s="132"/>
    </row>
    <row r="11" spans="1:18" x14ac:dyDescent="0.25">
      <c r="A11" s="131">
        <v>8</v>
      </c>
      <c r="B11" s="125" t="s">
        <v>474</v>
      </c>
      <c r="C11" s="122" t="s">
        <v>1069</v>
      </c>
      <c r="D11" s="122" t="s">
        <v>17</v>
      </c>
      <c r="E11" s="122" t="s">
        <v>240</v>
      </c>
      <c r="F11" s="122" t="s">
        <v>7</v>
      </c>
      <c r="G11" s="125"/>
      <c r="H11" s="125">
        <v>2</v>
      </c>
      <c r="I11" s="125">
        <v>1</v>
      </c>
      <c r="J11" s="125">
        <v>6</v>
      </c>
      <c r="K11" s="125">
        <v>12</v>
      </c>
      <c r="L11" s="125"/>
      <c r="M11" s="125">
        <v>2</v>
      </c>
      <c r="N11" s="125">
        <v>4</v>
      </c>
      <c r="O11" s="67">
        <f>SUM(Таблица2076[[#This Row],[I Этап]:[VIII Этап]])</f>
        <v>27</v>
      </c>
      <c r="P11" s="132"/>
    </row>
    <row r="12" spans="1:18" ht="15" customHeight="1" x14ac:dyDescent="0.25">
      <c r="A12" s="131">
        <v>9</v>
      </c>
      <c r="B12" s="133" t="s">
        <v>511</v>
      </c>
      <c r="C12" s="134" t="s">
        <v>401</v>
      </c>
      <c r="D12" s="134" t="s">
        <v>100</v>
      </c>
      <c r="E12" s="134" t="s">
        <v>402</v>
      </c>
      <c r="F12" s="134" t="s">
        <v>286</v>
      </c>
      <c r="G12" s="133"/>
      <c r="H12" s="135"/>
      <c r="I12" s="135">
        <v>6</v>
      </c>
      <c r="J12" s="135">
        <v>2</v>
      </c>
      <c r="K12" s="135">
        <v>8</v>
      </c>
      <c r="L12" s="135">
        <v>8</v>
      </c>
      <c r="M12" s="135"/>
      <c r="N12" s="135"/>
      <c r="O12" s="136">
        <f>SUM(Таблица2076[[#This Row],[I Этап]:[VIII Этап]])</f>
        <v>24</v>
      </c>
      <c r="P12" s="133"/>
    </row>
    <row r="13" spans="1:18" ht="15" customHeight="1" x14ac:dyDescent="0.25">
      <c r="A13" s="131">
        <v>10</v>
      </c>
      <c r="B13" s="125" t="s">
        <v>456</v>
      </c>
      <c r="C13" s="122" t="s">
        <v>410</v>
      </c>
      <c r="D13" s="122" t="s">
        <v>327</v>
      </c>
      <c r="E13" s="122" t="s">
        <v>110</v>
      </c>
      <c r="F13" s="122" t="s">
        <v>15</v>
      </c>
      <c r="G13" s="125"/>
      <c r="H13" s="125">
        <v>8</v>
      </c>
      <c r="I13" s="125">
        <v>4</v>
      </c>
      <c r="J13" s="125"/>
      <c r="K13" s="125"/>
      <c r="L13" s="125"/>
      <c r="M13" s="125"/>
      <c r="N13" s="125"/>
      <c r="O13" s="67">
        <f>SUM(Таблица2076[[#This Row],[I Этап]:[VIII Этап]])</f>
        <v>12</v>
      </c>
      <c r="P13" s="132"/>
    </row>
    <row r="14" spans="1:18" x14ac:dyDescent="0.25">
      <c r="A14" s="131">
        <v>11</v>
      </c>
      <c r="B14" s="125" t="s">
        <v>468</v>
      </c>
      <c r="C14" s="122" t="s">
        <v>413</v>
      </c>
      <c r="D14" s="122" t="s">
        <v>17</v>
      </c>
      <c r="E14" s="122" t="s">
        <v>110</v>
      </c>
      <c r="F14" s="122" t="s">
        <v>63</v>
      </c>
      <c r="G14" s="125"/>
      <c r="H14" s="125">
        <v>4</v>
      </c>
      <c r="I14" s="125"/>
      <c r="J14" s="125">
        <v>8</v>
      </c>
      <c r="K14" s="125"/>
      <c r="L14" s="125"/>
      <c r="M14" s="125"/>
      <c r="N14" s="125"/>
      <c r="O14" s="67">
        <f>SUM(Таблица2076[[#This Row],[I Этап]:[VIII Этап]])</f>
        <v>12</v>
      </c>
      <c r="P14" s="132"/>
    </row>
    <row r="15" spans="1:18" x14ac:dyDescent="0.25">
      <c r="A15" s="131">
        <v>12</v>
      </c>
      <c r="B15" s="125" t="s">
        <v>1917</v>
      </c>
      <c r="C15" s="122" t="s">
        <v>265</v>
      </c>
      <c r="D15" s="122" t="s">
        <v>17</v>
      </c>
      <c r="E15" s="122" t="s">
        <v>1873</v>
      </c>
      <c r="F15" s="122" t="s">
        <v>218</v>
      </c>
      <c r="G15" s="125"/>
      <c r="H15" s="131"/>
      <c r="I15" s="131"/>
      <c r="J15" s="131"/>
      <c r="K15" s="131">
        <v>6</v>
      </c>
      <c r="L15" s="131">
        <v>2</v>
      </c>
      <c r="M15" s="131"/>
      <c r="N15" s="131"/>
      <c r="O15" s="137">
        <f>SUM(Таблица2076[[#This Row],[I Этап]:[VIII Этап]])</f>
        <v>8</v>
      </c>
      <c r="P15" s="125"/>
    </row>
    <row r="16" spans="1:18" x14ac:dyDescent="0.25">
      <c r="A16" s="131">
        <v>13</v>
      </c>
      <c r="B16" s="125" t="s">
        <v>1163</v>
      </c>
      <c r="C16" s="122" t="s">
        <v>1105</v>
      </c>
      <c r="D16" s="122" t="s">
        <v>17</v>
      </c>
      <c r="E16" s="122" t="s">
        <v>151</v>
      </c>
      <c r="F16" s="122" t="s">
        <v>128</v>
      </c>
      <c r="G16" s="125"/>
      <c r="H16" s="131"/>
      <c r="I16" s="131"/>
      <c r="J16" s="131">
        <v>4</v>
      </c>
      <c r="K16" s="131">
        <v>4</v>
      </c>
      <c r="L16" s="131"/>
      <c r="M16" s="131"/>
      <c r="N16" s="131"/>
      <c r="O16" s="137">
        <f>SUM(Таблица2076[[#This Row],[I Этап]:[VIII Этап]])</f>
        <v>8</v>
      </c>
      <c r="P16" s="125"/>
    </row>
    <row r="17" spans="1:18" x14ac:dyDescent="0.25">
      <c r="A17" s="131">
        <v>14</v>
      </c>
      <c r="B17" s="125" t="s">
        <v>480</v>
      </c>
      <c r="C17" s="122" t="s">
        <v>127</v>
      </c>
      <c r="D17" s="122" t="s">
        <v>87</v>
      </c>
      <c r="E17" s="122" t="s">
        <v>110</v>
      </c>
      <c r="F17" s="122" t="s">
        <v>128</v>
      </c>
      <c r="G17" s="125">
        <v>6</v>
      </c>
      <c r="H17" s="125">
        <v>1</v>
      </c>
      <c r="I17" s="125"/>
      <c r="J17" s="125"/>
      <c r="K17" s="125"/>
      <c r="L17" s="125"/>
      <c r="M17" s="125"/>
      <c r="N17" s="125"/>
      <c r="O17" s="67">
        <f>SUM(Таблица2076[[#This Row],[I Этап]:[VIII Этап]])</f>
        <v>7</v>
      </c>
      <c r="P17" s="132"/>
      <c r="R17" s="48"/>
    </row>
    <row r="18" spans="1:18" x14ac:dyDescent="0.25">
      <c r="A18" s="131">
        <v>15</v>
      </c>
      <c r="B18" s="125">
        <v>137</v>
      </c>
      <c r="C18" s="122" t="s">
        <v>257</v>
      </c>
      <c r="D18" s="122" t="s">
        <v>104</v>
      </c>
      <c r="E18" s="122" t="s">
        <v>151</v>
      </c>
      <c r="F18" s="122" t="s">
        <v>128</v>
      </c>
      <c r="G18" s="125">
        <v>1</v>
      </c>
      <c r="H18" s="125">
        <v>6</v>
      </c>
      <c r="I18" s="125"/>
      <c r="J18" s="125"/>
      <c r="K18" s="125"/>
      <c r="L18" s="125"/>
      <c r="M18" s="125"/>
      <c r="N18" s="125"/>
      <c r="O18" s="67">
        <f>SUM(Таблица2076[[#This Row],[I Этап]:[VIII Этап]])</f>
        <v>7</v>
      </c>
      <c r="P18" s="132"/>
    </row>
    <row r="19" spans="1:18" x14ac:dyDescent="0.25">
      <c r="A19" s="131">
        <v>16</v>
      </c>
      <c r="B19" s="125" t="s">
        <v>1160</v>
      </c>
      <c r="C19" s="122" t="s">
        <v>1080</v>
      </c>
      <c r="D19" s="122" t="s">
        <v>17</v>
      </c>
      <c r="E19" s="122" t="s">
        <v>1081</v>
      </c>
      <c r="F19" s="122" t="s">
        <v>1082</v>
      </c>
      <c r="G19" s="125"/>
      <c r="H19" s="131"/>
      <c r="I19" s="131"/>
      <c r="J19" s="131">
        <v>1</v>
      </c>
      <c r="K19" s="131">
        <v>1</v>
      </c>
      <c r="L19" s="131"/>
      <c r="M19" s="131">
        <v>4</v>
      </c>
      <c r="N19" s="131"/>
      <c r="O19" s="137">
        <f>SUM(Таблица2076[[#This Row],[I Этап]:[VIII Этап]])</f>
        <v>6</v>
      </c>
      <c r="P19" s="125"/>
    </row>
    <row r="20" spans="1:18" x14ac:dyDescent="0.25">
      <c r="A20" s="131">
        <v>17</v>
      </c>
      <c r="B20" s="125">
        <v>130</v>
      </c>
      <c r="C20" s="122" t="s">
        <v>88</v>
      </c>
      <c r="D20" s="122" t="s">
        <v>17</v>
      </c>
      <c r="E20" s="122" t="s">
        <v>89</v>
      </c>
      <c r="F20" s="122" t="s">
        <v>90</v>
      </c>
      <c r="G20" s="125">
        <v>2</v>
      </c>
      <c r="H20" s="125"/>
      <c r="I20" s="125"/>
      <c r="J20" s="125"/>
      <c r="K20" s="125">
        <v>2</v>
      </c>
      <c r="L20" s="125"/>
      <c r="M20" s="125"/>
      <c r="N20" s="125"/>
      <c r="O20" s="67">
        <f>SUM(Таблица2076[[#This Row],[I Этап]:[VIII Этап]])</f>
        <v>4</v>
      </c>
      <c r="P20" s="132"/>
    </row>
    <row r="21" spans="1:18" x14ac:dyDescent="0.25">
      <c r="A21" s="131">
        <v>18</v>
      </c>
      <c r="B21" s="125" t="s">
        <v>2350</v>
      </c>
      <c r="C21" s="122" t="s">
        <v>2299</v>
      </c>
      <c r="D21" s="122" t="s">
        <v>17</v>
      </c>
      <c r="E21" s="122" t="s">
        <v>89</v>
      </c>
      <c r="F21" s="122" t="s">
        <v>1508</v>
      </c>
      <c r="G21" s="125"/>
      <c r="H21" s="131"/>
      <c r="I21" s="131"/>
      <c r="J21" s="131"/>
      <c r="K21" s="131"/>
      <c r="L21" s="131"/>
      <c r="M21" s="131">
        <v>1</v>
      </c>
      <c r="N21" s="131">
        <v>2</v>
      </c>
      <c r="O21" s="137">
        <f>SUM(Таблица2076[[#This Row],[I Этап]:[VIII Этап]])</f>
        <v>3</v>
      </c>
      <c r="P21" s="125"/>
    </row>
    <row r="22" spans="1:18" x14ac:dyDescent="0.25">
      <c r="A22" s="131">
        <v>19</v>
      </c>
      <c r="B22" s="133" t="s">
        <v>1140</v>
      </c>
      <c r="C22" s="134" t="s">
        <v>31</v>
      </c>
      <c r="D22" s="134" t="s">
        <v>17</v>
      </c>
      <c r="E22" s="134" t="s">
        <v>405</v>
      </c>
      <c r="F22" s="134" t="s">
        <v>29</v>
      </c>
      <c r="G22" s="133"/>
      <c r="H22" s="135"/>
      <c r="I22" s="135">
        <v>2</v>
      </c>
      <c r="J22" s="135"/>
      <c r="K22" s="135"/>
      <c r="L22" s="135"/>
      <c r="M22" s="135"/>
      <c r="N22" s="135"/>
      <c r="O22" s="136">
        <f>SUM(Таблица2076[[#This Row],[I Этап]:[VIII Этап]])</f>
        <v>2</v>
      </c>
      <c r="P22" s="133"/>
    </row>
    <row r="23" spans="1:18" x14ac:dyDescent="0.25">
      <c r="A23" s="131">
        <v>20</v>
      </c>
      <c r="B23" s="160" t="s">
        <v>2336</v>
      </c>
      <c r="C23" s="162" t="s">
        <v>2307</v>
      </c>
      <c r="D23" s="162" t="s">
        <v>17</v>
      </c>
      <c r="E23" s="162" t="s">
        <v>240</v>
      </c>
      <c r="F23" s="162" t="s">
        <v>2298</v>
      </c>
      <c r="G23" s="138"/>
      <c r="H23" s="140"/>
      <c r="I23" s="140"/>
      <c r="J23" s="140"/>
      <c r="K23" s="140"/>
      <c r="L23" s="140">
        <v>1</v>
      </c>
      <c r="M23" s="140"/>
      <c r="N23" s="140"/>
      <c r="O23" s="141">
        <f>SUM(Таблица2076[[#This Row],[I Этап]:[VIII Этап]])</f>
        <v>1</v>
      </c>
      <c r="P23" s="138"/>
    </row>
    <row r="24" spans="1:18" x14ac:dyDescent="0.25">
      <c r="A24" s="131">
        <v>21</v>
      </c>
      <c r="B24" s="155" t="s">
        <v>1941</v>
      </c>
      <c r="C24" s="161" t="s">
        <v>1882</v>
      </c>
      <c r="D24" s="153" t="s">
        <v>17</v>
      </c>
      <c r="E24" s="153" t="s">
        <v>1883</v>
      </c>
      <c r="F24" s="153" t="s">
        <v>27</v>
      </c>
      <c r="G24" s="153"/>
      <c r="H24" s="155"/>
      <c r="I24" s="155"/>
      <c r="J24" s="155"/>
      <c r="K24" s="155"/>
      <c r="L24" s="155"/>
      <c r="M24" s="155"/>
      <c r="N24" s="155">
        <v>1</v>
      </c>
      <c r="O24" s="137">
        <f>SUM(Таблица2076[[#This Row],[I Этап]:[VIII Этап]])</f>
        <v>1</v>
      </c>
      <c r="P24" s="156"/>
    </row>
    <row r="25" spans="1:18" collapsed="1" x14ac:dyDescent="0.25">
      <c r="A25" s="207" t="s">
        <v>350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</row>
    <row r="26" spans="1:18" x14ac:dyDescent="0.25">
      <c r="A26" s="128" t="s">
        <v>340</v>
      </c>
      <c r="B26" s="128" t="s">
        <v>341</v>
      </c>
      <c r="C26" s="129" t="s">
        <v>0</v>
      </c>
      <c r="D26" s="129" t="s">
        <v>1</v>
      </c>
      <c r="E26" s="129" t="s">
        <v>342</v>
      </c>
      <c r="F26" s="129" t="s">
        <v>3</v>
      </c>
      <c r="G26" s="128" t="s">
        <v>1060</v>
      </c>
      <c r="H26" s="130" t="s">
        <v>1061</v>
      </c>
      <c r="I26" s="130" t="s">
        <v>1062</v>
      </c>
      <c r="J26" s="130" t="s">
        <v>1063</v>
      </c>
      <c r="K26" s="130" t="s">
        <v>1064</v>
      </c>
      <c r="L26" s="130" t="s">
        <v>1065</v>
      </c>
      <c r="M26" s="130" t="s">
        <v>1066</v>
      </c>
      <c r="N26" s="130" t="s">
        <v>1067</v>
      </c>
      <c r="O26" s="130" t="s">
        <v>347</v>
      </c>
      <c r="P26" s="130" t="s">
        <v>1068</v>
      </c>
    </row>
    <row r="27" spans="1:18" x14ac:dyDescent="0.25">
      <c r="A27" s="125">
        <v>1</v>
      </c>
      <c r="B27" s="125" t="s">
        <v>547</v>
      </c>
      <c r="C27" s="122" t="s">
        <v>121</v>
      </c>
      <c r="D27" s="122" t="s">
        <v>17</v>
      </c>
      <c r="E27" s="122" t="s">
        <v>122</v>
      </c>
      <c r="F27" s="122" t="s">
        <v>39</v>
      </c>
      <c r="G27" s="125">
        <v>25</v>
      </c>
      <c r="H27" s="132">
        <v>25</v>
      </c>
      <c r="I27" s="132">
        <v>18</v>
      </c>
      <c r="J27" s="132">
        <v>15</v>
      </c>
      <c r="K27" s="77">
        <v>12</v>
      </c>
      <c r="L27" s="132">
        <v>25</v>
      </c>
      <c r="M27" s="132">
        <v>15</v>
      </c>
      <c r="N27" s="77">
        <v>12</v>
      </c>
      <c r="O27" s="67">
        <f>Таблица2177[[#This Row],[I Этап]]+Таблица2177[[#This Row],[II Этап]]+Таблица2177[[#This Row],[III Этап]]+Таблица2177[[#This Row],[IV Этап]]+Таблица2177[[#This Row],[VI Этап]]+Таблица2177[[#This Row],[VII Этап]]</f>
        <v>123</v>
      </c>
      <c r="P27" s="132"/>
    </row>
    <row r="28" spans="1:18" x14ac:dyDescent="0.25">
      <c r="A28" s="125">
        <v>2</v>
      </c>
      <c r="B28" s="125" t="s">
        <v>573</v>
      </c>
      <c r="C28" s="122" t="s">
        <v>242</v>
      </c>
      <c r="D28" s="122" t="s">
        <v>17</v>
      </c>
      <c r="E28" s="122" t="s">
        <v>243</v>
      </c>
      <c r="F28" s="122" t="s">
        <v>39</v>
      </c>
      <c r="G28" s="77">
        <v>4</v>
      </c>
      <c r="H28" s="132">
        <v>8</v>
      </c>
      <c r="I28" s="132">
        <v>25</v>
      </c>
      <c r="J28" s="132">
        <v>18</v>
      </c>
      <c r="K28" s="132">
        <v>18</v>
      </c>
      <c r="L28" s="132">
        <v>18</v>
      </c>
      <c r="M28" s="77">
        <v>6</v>
      </c>
      <c r="N28" s="132">
        <v>25</v>
      </c>
      <c r="O28" s="67">
        <f>Таблица2177[[#This Row],[II Этап]]+Таблица2177[[#This Row],[III Этап]]+Таблица2177[[#This Row],[IV Этап]]+Таблица2177[[#This Row],[V Этап]]+Таблица2177[[#This Row],[VI Этап]]+Таблица2177[[#This Row],[VIII Этап]]</f>
        <v>112</v>
      </c>
      <c r="P28" s="132"/>
    </row>
    <row r="29" spans="1:18" x14ac:dyDescent="0.25">
      <c r="A29" s="125">
        <v>3</v>
      </c>
      <c r="B29" s="125" t="s">
        <v>594</v>
      </c>
      <c r="C29" s="122" t="s">
        <v>69</v>
      </c>
      <c r="D29" s="122" t="s">
        <v>17</v>
      </c>
      <c r="E29" s="122" t="s">
        <v>70</v>
      </c>
      <c r="F29" s="122" t="s">
        <v>39</v>
      </c>
      <c r="G29" s="125">
        <v>15</v>
      </c>
      <c r="H29" s="77">
        <v>1</v>
      </c>
      <c r="I29" s="77">
        <v>6</v>
      </c>
      <c r="J29" s="132">
        <v>25</v>
      </c>
      <c r="K29" s="132">
        <v>10</v>
      </c>
      <c r="L29" s="132">
        <v>15</v>
      </c>
      <c r="M29" s="132">
        <v>18</v>
      </c>
      <c r="N29" s="132">
        <v>15</v>
      </c>
      <c r="O29" s="67">
        <f>Таблица2177[[#This Row],[I Этап]]+Таблица2177[[#This Row],[IV Этап]]+Таблица2177[[#This Row],[V Этап]]+Таблица2177[[#This Row],[VI Этап]]+Таблица2177[[#This Row],[VII Этап]]+Таблица2177[[#This Row],[VIII Этап]]</f>
        <v>98</v>
      </c>
      <c r="P29" s="132"/>
    </row>
    <row r="30" spans="1:18" x14ac:dyDescent="0.25">
      <c r="A30" s="192">
        <v>4</v>
      </c>
      <c r="B30" s="192" t="s">
        <v>1600</v>
      </c>
      <c r="C30" s="193" t="s">
        <v>1887</v>
      </c>
      <c r="D30" s="193" t="s">
        <v>17</v>
      </c>
      <c r="E30" s="193" t="s">
        <v>227</v>
      </c>
      <c r="F30" s="193" t="s">
        <v>15</v>
      </c>
      <c r="G30" s="125"/>
      <c r="H30" s="125"/>
      <c r="I30" s="125"/>
      <c r="J30" s="125">
        <v>1</v>
      </c>
      <c r="K30" s="125">
        <v>25</v>
      </c>
      <c r="L30" s="125">
        <v>6</v>
      </c>
      <c r="M30" s="125">
        <v>25</v>
      </c>
      <c r="N30" s="125">
        <v>18</v>
      </c>
      <c r="O30" s="137">
        <f>SUM(Таблица2177[[#This Row],[I Этап]:[VIII Этап]])</f>
        <v>75</v>
      </c>
      <c r="P30" s="132"/>
    </row>
    <row r="31" spans="1:18" x14ac:dyDescent="0.25">
      <c r="A31" s="186">
        <v>5</v>
      </c>
      <c r="B31" s="186" t="s">
        <v>553</v>
      </c>
      <c r="C31" s="187" t="s">
        <v>50</v>
      </c>
      <c r="D31" s="187" t="s">
        <v>17</v>
      </c>
      <c r="E31" s="187" t="s">
        <v>51</v>
      </c>
      <c r="F31" s="187" t="s">
        <v>39</v>
      </c>
      <c r="G31" s="125">
        <v>12</v>
      </c>
      <c r="H31" s="132">
        <v>18</v>
      </c>
      <c r="I31" s="132">
        <v>12</v>
      </c>
      <c r="J31" s="132">
        <v>8</v>
      </c>
      <c r="K31" s="132">
        <v>15</v>
      </c>
      <c r="L31" s="77">
        <v>8</v>
      </c>
      <c r="M31" s="132">
        <v>10</v>
      </c>
      <c r="N31" s="77">
        <v>4</v>
      </c>
      <c r="O31" s="67">
        <f>Таблица2177[[#This Row],[I Этап]]+Таблица2177[[#This Row],[II Этап]]+Таблица2177[[#This Row],[III Этап]]+Таблица2177[[#This Row],[IV Этап]]+Таблица2177[[#This Row],[V Этап]]+Таблица2177[[#This Row],[VII Этап]]</f>
        <v>75</v>
      </c>
      <c r="P31" s="132"/>
    </row>
    <row r="32" spans="1:18" x14ac:dyDescent="0.25">
      <c r="A32" s="125">
        <v>6</v>
      </c>
      <c r="B32" s="125" t="s">
        <v>568</v>
      </c>
      <c r="C32" s="122" t="s">
        <v>53</v>
      </c>
      <c r="D32" s="122" t="s">
        <v>17</v>
      </c>
      <c r="E32" s="122" t="s">
        <v>52</v>
      </c>
      <c r="F32" s="122" t="s">
        <v>15</v>
      </c>
      <c r="G32" s="125"/>
      <c r="H32" s="132">
        <v>10</v>
      </c>
      <c r="I32" s="132">
        <v>15</v>
      </c>
      <c r="J32" s="132">
        <v>6</v>
      </c>
      <c r="K32" s="132">
        <v>8</v>
      </c>
      <c r="L32" s="132"/>
      <c r="M32" s="132"/>
      <c r="N32" s="132"/>
      <c r="O32" s="67">
        <f>SUM(Таблица2177[[#This Row],[I Этап]:[VIII Этап]])</f>
        <v>39</v>
      </c>
      <c r="P32" s="132"/>
    </row>
    <row r="33" spans="1:18" x14ac:dyDescent="0.25">
      <c r="A33" s="125">
        <v>7</v>
      </c>
      <c r="B33" s="125" t="s">
        <v>558</v>
      </c>
      <c r="C33" s="122" t="s">
        <v>228</v>
      </c>
      <c r="D33" s="122" t="s">
        <v>17</v>
      </c>
      <c r="E33" s="122" t="s">
        <v>229</v>
      </c>
      <c r="F33" s="122" t="s">
        <v>29</v>
      </c>
      <c r="G33" s="125">
        <v>6</v>
      </c>
      <c r="H33" s="132">
        <v>15</v>
      </c>
      <c r="I33" s="132">
        <v>8</v>
      </c>
      <c r="J33" s="132"/>
      <c r="K33" s="132"/>
      <c r="L33" s="132"/>
      <c r="M33" s="132">
        <v>8</v>
      </c>
      <c r="N33" s="132">
        <v>1</v>
      </c>
      <c r="O33" s="67">
        <f>SUM(Таблица2177[[#This Row],[I Этап]:[VIII Этап]])</f>
        <v>38</v>
      </c>
      <c r="P33" s="132"/>
    </row>
    <row r="34" spans="1:18" collapsed="1" x14ac:dyDescent="0.25">
      <c r="A34" s="125">
        <v>8</v>
      </c>
      <c r="B34" s="125" t="s">
        <v>564</v>
      </c>
      <c r="C34" s="122" t="s">
        <v>59</v>
      </c>
      <c r="D34" s="122" t="s">
        <v>17</v>
      </c>
      <c r="E34" s="122" t="s">
        <v>60</v>
      </c>
      <c r="F34" s="122" t="s">
        <v>15</v>
      </c>
      <c r="G34" s="125">
        <v>2</v>
      </c>
      <c r="H34" s="132">
        <v>12</v>
      </c>
      <c r="I34" s="132">
        <v>2</v>
      </c>
      <c r="J34" s="132">
        <v>10</v>
      </c>
      <c r="K34" s="132"/>
      <c r="L34" s="132"/>
      <c r="M34" s="132">
        <v>4</v>
      </c>
      <c r="N34" s="132">
        <v>8</v>
      </c>
      <c r="O34" s="67">
        <f>SUM(Таблица2177[[#This Row],[I Этап]:[VIII Этап]])</f>
        <v>38</v>
      </c>
      <c r="P34" s="132"/>
    </row>
    <row r="35" spans="1:18" x14ac:dyDescent="0.25">
      <c r="A35" s="125">
        <v>9</v>
      </c>
      <c r="B35" s="125">
        <v>92</v>
      </c>
      <c r="C35" s="122" t="s">
        <v>78</v>
      </c>
      <c r="D35" s="122" t="s">
        <v>79</v>
      </c>
      <c r="E35" s="122" t="s">
        <v>80</v>
      </c>
      <c r="F35" s="122" t="s">
        <v>39</v>
      </c>
      <c r="G35" s="125">
        <v>10</v>
      </c>
      <c r="H35" s="125"/>
      <c r="I35" s="132">
        <v>4</v>
      </c>
      <c r="J35" s="132">
        <v>12</v>
      </c>
      <c r="K35" s="132"/>
      <c r="L35" s="132"/>
      <c r="M35" s="132"/>
      <c r="N35" s="132">
        <v>6</v>
      </c>
      <c r="O35" s="67">
        <f>SUM(Таблица2177[[#This Row],[I Этап]:[VIII Этап]])</f>
        <v>32</v>
      </c>
      <c r="P35" s="132"/>
    </row>
    <row r="36" spans="1:18" x14ac:dyDescent="0.25">
      <c r="A36" s="125">
        <v>10</v>
      </c>
      <c r="B36" s="125" t="s">
        <v>1995</v>
      </c>
      <c r="C36" s="122" t="s">
        <v>4</v>
      </c>
      <c r="D36" s="122" t="s">
        <v>5</v>
      </c>
      <c r="E36" s="122" t="s">
        <v>18</v>
      </c>
      <c r="F36" s="122" t="s">
        <v>15</v>
      </c>
      <c r="G36" s="125"/>
      <c r="H36" s="125"/>
      <c r="I36" s="125"/>
      <c r="J36" s="125"/>
      <c r="K36" s="125">
        <v>2</v>
      </c>
      <c r="L36" s="125">
        <v>10</v>
      </c>
      <c r="M36" s="125">
        <v>12</v>
      </c>
      <c r="N36" s="125">
        <v>2</v>
      </c>
      <c r="O36" s="137">
        <f>SUM(Таблица2177[[#This Row],[I Этап]:[VIII Этап]])</f>
        <v>26</v>
      </c>
      <c r="P36" s="125"/>
    </row>
    <row r="37" spans="1:18" x14ac:dyDescent="0.25">
      <c r="A37" s="125">
        <v>11</v>
      </c>
      <c r="B37" s="125" t="s">
        <v>577</v>
      </c>
      <c r="C37" s="122" t="s">
        <v>62</v>
      </c>
      <c r="D37" s="122" t="s">
        <v>17</v>
      </c>
      <c r="E37" s="122" t="s">
        <v>24</v>
      </c>
      <c r="F37" s="122" t="s">
        <v>63</v>
      </c>
      <c r="G37" s="125"/>
      <c r="H37" s="132">
        <v>6</v>
      </c>
      <c r="I37" s="132">
        <v>10</v>
      </c>
      <c r="J37" s="132">
        <v>4</v>
      </c>
      <c r="K37" s="132">
        <v>4</v>
      </c>
      <c r="L37" s="132"/>
      <c r="M37" s="132">
        <v>2</v>
      </c>
      <c r="N37" s="132"/>
      <c r="O37" s="67">
        <f>SUM(Таблица2177[[#This Row],[I Этап]:[VIII Этап]])</f>
        <v>26</v>
      </c>
      <c r="P37" s="132"/>
    </row>
    <row r="38" spans="1:18" x14ac:dyDescent="0.25">
      <c r="A38" s="125">
        <v>12</v>
      </c>
      <c r="B38" s="125">
        <v>22</v>
      </c>
      <c r="C38" s="122" t="s">
        <v>12</v>
      </c>
      <c r="D38" s="122" t="s">
        <v>13</v>
      </c>
      <c r="E38" s="122" t="s">
        <v>14</v>
      </c>
      <c r="F38" s="122" t="s">
        <v>15</v>
      </c>
      <c r="G38" s="125">
        <v>18</v>
      </c>
      <c r="H38" s="132"/>
      <c r="I38" s="132"/>
      <c r="J38" s="132"/>
      <c r="K38" s="132"/>
      <c r="L38" s="132">
        <v>2</v>
      </c>
      <c r="M38" s="132"/>
      <c r="N38" s="132"/>
      <c r="O38" s="67">
        <f>SUM(Таблица2177[[#This Row],[I Этап]:[VIII Этап]])</f>
        <v>20</v>
      </c>
      <c r="P38" s="132"/>
    </row>
    <row r="39" spans="1:18" collapsed="1" x14ac:dyDescent="0.25">
      <c r="A39" s="125">
        <v>13</v>
      </c>
      <c r="B39" s="125" t="s">
        <v>583</v>
      </c>
      <c r="C39" s="122" t="s">
        <v>326</v>
      </c>
      <c r="D39" s="122" t="s">
        <v>327</v>
      </c>
      <c r="E39" s="122" t="s">
        <v>328</v>
      </c>
      <c r="F39" s="122" t="s">
        <v>329</v>
      </c>
      <c r="G39" s="125"/>
      <c r="H39" s="132">
        <v>4</v>
      </c>
      <c r="I39" s="132">
        <v>1</v>
      </c>
      <c r="J39" s="132">
        <v>2</v>
      </c>
      <c r="K39" s="132">
        <v>6</v>
      </c>
      <c r="L39" s="132">
        <v>1</v>
      </c>
      <c r="M39" s="132">
        <v>1</v>
      </c>
      <c r="N39" s="132"/>
      <c r="O39" s="67">
        <f>SUM(Таблица2177[[#This Row],[I Этап]:[VIII Этап]])</f>
        <v>15</v>
      </c>
      <c r="P39" s="132"/>
    </row>
    <row r="40" spans="1:18" x14ac:dyDescent="0.25">
      <c r="A40" s="125">
        <v>14</v>
      </c>
      <c r="B40" s="138" t="s">
        <v>588</v>
      </c>
      <c r="C40" s="139" t="s">
        <v>28</v>
      </c>
      <c r="D40" s="139" t="s">
        <v>17</v>
      </c>
      <c r="E40" s="139" t="s">
        <v>32</v>
      </c>
      <c r="F40" s="139" t="s">
        <v>29</v>
      </c>
      <c r="G40" s="138"/>
      <c r="H40" s="138"/>
      <c r="I40" s="138"/>
      <c r="J40" s="138"/>
      <c r="K40" s="138"/>
      <c r="L40" s="138">
        <v>12</v>
      </c>
      <c r="M40" s="138"/>
      <c r="N40" s="138"/>
      <c r="O40" s="141">
        <f>SUM(Таблица2177[[#This Row],[I Этап]:[VIII Этап]])</f>
        <v>12</v>
      </c>
      <c r="P40" s="138"/>
    </row>
    <row r="41" spans="1:18" x14ac:dyDescent="0.25">
      <c r="A41" s="125">
        <v>15</v>
      </c>
      <c r="B41" s="163" t="s">
        <v>853</v>
      </c>
      <c r="C41" s="161" t="s">
        <v>19</v>
      </c>
      <c r="D41" s="153" t="s">
        <v>20</v>
      </c>
      <c r="E41" s="153" t="s">
        <v>122</v>
      </c>
      <c r="F41" s="153" t="s">
        <v>2972</v>
      </c>
      <c r="G41" s="163"/>
      <c r="H41" s="163"/>
      <c r="I41" s="163"/>
      <c r="J41" s="163"/>
      <c r="K41" s="163"/>
      <c r="L41" s="163"/>
      <c r="M41" s="163"/>
      <c r="N41" s="163">
        <v>10</v>
      </c>
      <c r="O41" s="67">
        <f>SUM(Таблица2177[[#This Row],[I Этап]:[VIII Этап]])</f>
        <v>10</v>
      </c>
      <c r="P41" s="156"/>
      <c r="R41" s="31"/>
    </row>
    <row r="42" spans="1:18" x14ac:dyDescent="0.25">
      <c r="A42" s="125">
        <v>16</v>
      </c>
      <c r="B42" s="125">
        <v>3</v>
      </c>
      <c r="C42" s="122" t="s">
        <v>16</v>
      </c>
      <c r="D42" s="122" t="s">
        <v>17</v>
      </c>
      <c r="E42" s="122" t="s">
        <v>18</v>
      </c>
      <c r="F42" s="122" t="s">
        <v>15</v>
      </c>
      <c r="G42" s="125">
        <v>8</v>
      </c>
      <c r="H42" s="132"/>
      <c r="I42" s="132"/>
      <c r="J42" s="132"/>
      <c r="K42" s="132"/>
      <c r="L42" s="132"/>
      <c r="M42" s="132"/>
      <c r="N42" s="132"/>
      <c r="O42" s="67">
        <f>SUM(Таблица2177[[#This Row],[I Этап]:[VIII Этап]])</f>
        <v>8</v>
      </c>
      <c r="P42" s="132"/>
      <c r="R42" s="48"/>
    </row>
    <row r="43" spans="1:18" x14ac:dyDescent="0.25">
      <c r="A43" s="125">
        <v>17</v>
      </c>
      <c r="B43" s="138" t="s">
        <v>604</v>
      </c>
      <c r="C43" s="139" t="s">
        <v>262</v>
      </c>
      <c r="D43" s="139" t="s">
        <v>17</v>
      </c>
      <c r="E43" s="139" t="s">
        <v>404</v>
      </c>
      <c r="F43" s="139" t="s">
        <v>15</v>
      </c>
      <c r="G43" s="138"/>
      <c r="H43" s="138"/>
      <c r="I43" s="138"/>
      <c r="J43" s="138"/>
      <c r="K43" s="138"/>
      <c r="L43" s="138">
        <v>4</v>
      </c>
      <c r="M43" s="138"/>
      <c r="N43" s="138"/>
      <c r="O43" s="141">
        <f>SUM(Таблица2177[[#This Row],[I Этап]:[VIII Этап]])</f>
        <v>4</v>
      </c>
      <c r="P43" s="138"/>
    </row>
    <row r="44" spans="1:18" x14ac:dyDescent="0.25">
      <c r="A44" s="125">
        <v>18</v>
      </c>
      <c r="B44" s="125" t="s">
        <v>588</v>
      </c>
      <c r="C44" s="122" t="s">
        <v>31</v>
      </c>
      <c r="D44" s="122" t="s">
        <v>17</v>
      </c>
      <c r="E44" s="122" t="s">
        <v>32</v>
      </c>
      <c r="F44" s="122" t="s">
        <v>29</v>
      </c>
      <c r="G44" s="125"/>
      <c r="H44" s="132">
        <v>2</v>
      </c>
      <c r="I44" s="132"/>
      <c r="J44" s="132"/>
      <c r="K44" s="132"/>
      <c r="L44" s="132"/>
      <c r="M44" s="132"/>
      <c r="N44" s="132"/>
      <c r="O44" s="67">
        <f>SUM(Таблица2177[[#This Row],[I Этап]:[VIII Этап]])</f>
        <v>2</v>
      </c>
      <c r="P44" s="132"/>
    </row>
    <row r="45" spans="1:18" x14ac:dyDescent="0.25">
      <c r="A45" s="125">
        <v>19</v>
      </c>
      <c r="B45" s="175">
        <v>89</v>
      </c>
      <c r="C45" s="176" t="s">
        <v>112</v>
      </c>
      <c r="D45" s="176" t="s">
        <v>17</v>
      </c>
      <c r="E45" s="176" t="s">
        <v>113</v>
      </c>
      <c r="F45" s="176" t="s">
        <v>39</v>
      </c>
      <c r="G45" s="125">
        <v>1</v>
      </c>
      <c r="H45" s="132"/>
      <c r="I45" s="132"/>
      <c r="J45" s="132"/>
      <c r="K45" s="132"/>
      <c r="L45" s="132"/>
      <c r="M45" s="132"/>
      <c r="N45" s="132"/>
      <c r="O45" s="67">
        <f>SUM(Таблица2177[[#This Row],[I Этап]:[VIII Этап]])</f>
        <v>1</v>
      </c>
      <c r="P45" s="132"/>
    </row>
    <row r="46" spans="1:18" x14ac:dyDescent="0.25">
      <c r="A46" s="125">
        <v>20</v>
      </c>
      <c r="B46" s="125" t="s">
        <v>2000</v>
      </c>
      <c r="C46" s="122" t="s">
        <v>9</v>
      </c>
      <c r="D46" s="122" t="s">
        <v>87</v>
      </c>
      <c r="E46" s="122" t="s">
        <v>1095</v>
      </c>
      <c r="F46" s="122" t="s">
        <v>15</v>
      </c>
      <c r="G46" s="125"/>
      <c r="H46" s="125"/>
      <c r="I46" s="125"/>
      <c r="J46" s="125"/>
      <c r="K46" s="125">
        <v>1</v>
      </c>
      <c r="L46" s="125"/>
      <c r="M46" s="125"/>
      <c r="N46" s="125"/>
      <c r="O46" s="137">
        <f>SUM(Таблица2177[[#This Row],[I Этап]:[VIII Этап]])</f>
        <v>1</v>
      </c>
      <c r="P46" s="125"/>
    </row>
    <row r="47" spans="1:18" x14ac:dyDescent="0.25">
      <c r="A47" s="207" t="s">
        <v>351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8" x14ac:dyDescent="0.25">
      <c r="A48" s="128" t="s">
        <v>340</v>
      </c>
      <c r="B48" s="128" t="s">
        <v>341</v>
      </c>
      <c r="C48" s="129" t="s">
        <v>0</v>
      </c>
      <c r="D48" s="129" t="s">
        <v>1</v>
      </c>
      <c r="E48" s="129" t="s">
        <v>342</v>
      </c>
      <c r="F48" s="129" t="s">
        <v>3</v>
      </c>
      <c r="G48" s="128" t="s">
        <v>1060</v>
      </c>
      <c r="H48" s="128" t="s">
        <v>1061</v>
      </c>
      <c r="I48" s="128" t="s">
        <v>1062</v>
      </c>
      <c r="J48" s="128" t="s">
        <v>1063</v>
      </c>
      <c r="K48" s="128" t="s">
        <v>1064</v>
      </c>
      <c r="L48" s="128" t="s">
        <v>1065</v>
      </c>
      <c r="M48" s="128" t="s">
        <v>1066</v>
      </c>
      <c r="N48" s="128" t="s">
        <v>1067</v>
      </c>
      <c r="O48" s="128" t="s">
        <v>347</v>
      </c>
      <c r="P48" s="128" t="s">
        <v>1068</v>
      </c>
    </row>
    <row r="49" spans="1:18" x14ac:dyDescent="0.25">
      <c r="A49" s="125">
        <v>1</v>
      </c>
      <c r="B49" s="125" t="s">
        <v>644</v>
      </c>
      <c r="C49" s="122" t="s">
        <v>4</v>
      </c>
      <c r="D49" s="122" t="s">
        <v>5</v>
      </c>
      <c r="E49" s="122" t="s">
        <v>6</v>
      </c>
      <c r="F49" s="122" t="s">
        <v>11</v>
      </c>
      <c r="G49" s="77">
        <v>12</v>
      </c>
      <c r="H49" s="125">
        <v>25</v>
      </c>
      <c r="I49" s="51">
        <v>25</v>
      </c>
      <c r="J49" s="51">
        <v>25</v>
      </c>
      <c r="K49" s="51">
        <v>25</v>
      </c>
      <c r="L49" s="51">
        <v>25</v>
      </c>
      <c r="M49" s="51">
        <v>25</v>
      </c>
      <c r="N49" s="77">
        <v>25</v>
      </c>
      <c r="O49" s="67">
        <f>SUM(Таблица2278[[#This Row],[II Этап]:[VII Этап]])</f>
        <v>150</v>
      </c>
      <c r="P49" s="51"/>
    </row>
    <row r="50" spans="1:18" x14ac:dyDescent="0.25">
      <c r="A50" s="125">
        <v>2</v>
      </c>
      <c r="B50" s="125" t="s">
        <v>650</v>
      </c>
      <c r="C50" s="122" t="s">
        <v>108</v>
      </c>
      <c r="D50" s="122" t="s">
        <v>87</v>
      </c>
      <c r="E50" s="122" t="s">
        <v>170</v>
      </c>
      <c r="F50" s="122" t="s">
        <v>106</v>
      </c>
      <c r="G50" s="77">
        <v>10</v>
      </c>
      <c r="H50" s="125">
        <v>18</v>
      </c>
      <c r="I50" s="51">
        <v>15</v>
      </c>
      <c r="J50" s="51">
        <v>18</v>
      </c>
      <c r="K50" s="51">
        <v>18</v>
      </c>
      <c r="L50" s="51">
        <v>15</v>
      </c>
      <c r="M50" s="51">
        <v>18</v>
      </c>
      <c r="N50" s="77">
        <v>12</v>
      </c>
      <c r="O50" s="67">
        <f>SUM(Таблица2278[[#This Row],[II Этап]:[VII Этап]])</f>
        <v>102</v>
      </c>
      <c r="P50" s="51"/>
    </row>
    <row r="51" spans="1:18" x14ac:dyDescent="0.25">
      <c r="A51" s="125">
        <v>3</v>
      </c>
      <c r="B51" s="125">
        <v>40</v>
      </c>
      <c r="C51" s="122" t="s">
        <v>139</v>
      </c>
      <c r="D51" s="122" t="s">
        <v>17</v>
      </c>
      <c r="E51" s="122" t="s">
        <v>137</v>
      </c>
      <c r="F51" s="122" t="s">
        <v>138</v>
      </c>
      <c r="G51" s="125">
        <v>25</v>
      </c>
      <c r="H51" s="125"/>
      <c r="I51" s="51">
        <v>18</v>
      </c>
      <c r="J51" s="51">
        <v>4</v>
      </c>
      <c r="K51" s="51">
        <v>10</v>
      </c>
      <c r="L51" s="51">
        <v>18</v>
      </c>
      <c r="O51" s="67">
        <f>SUM(Таблица2278[[#This Row],[I Этап]:[VIII Этап]])</f>
        <v>75</v>
      </c>
      <c r="P51" s="51"/>
    </row>
    <row r="52" spans="1:18" x14ac:dyDescent="0.25">
      <c r="A52" s="192">
        <v>4</v>
      </c>
      <c r="B52" s="192">
        <v>69</v>
      </c>
      <c r="C52" s="193" t="s">
        <v>84</v>
      </c>
      <c r="D52" s="193" t="s">
        <v>17</v>
      </c>
      <c r="E52" s="193" t="s">
        <v>34</v>
      </c>
      <c r="F52" s="193" t="s">
        <v>15</v>
      </c>
      <c r="G52" s="125">
        <v>15</v>
      </c>
      <c r="H52" s="125"/>
      <c r="I52" s="51">
        <v>8</v>
      </c>
      <c r="J52" s="51">
        <v>15</v>
      </c>
      <c r="K52" s="51">
        <v>6</v>
      </c>
      <c r="L52" s="51">
        <v>10</v>
      </c>
      <c r="M52" s="51">
        <v>12</v>
      </c>
      <c r="N52" s="77">
        <v>6</v>
      </c>
      <c r="O52" s="67">
        <f>SUM(Таблица2278[[#This Row],[I Этап]:[VII Этап]])</f>
        <v>66</v>
      </c>
      <c r="P52" s="51"/>
    </row>
    <row r="53" spans="1:18" collapsed="1" x14ac:dyDescent="0.25">
      <c r="A53" s="186">
        <v>5</v>
      </c>
      <c r="B53" s="186" t="s">
        <v>667</v>
      </c>
      <c r="C53" s="187" t="s">
        <v>37</v>
      </c>
      <c r="D53" s="187" t="s">
        <v>17</v>
      </c>
      <c r="E53" s="187" t="s">
        <v>38</v>
      </c>
      <c r="F53" s="187" t="s">
        <v>39</v>
      </c>
      <c r="G53" s="77">
        <v>2</v>
      </c>
      <c r="H53" s="125">
        <v>10</v>
      </c>
      <c r="I53" s="51">
        <v>12</v>
      </c>
      <c r="J53" s="51">
        <v>12</v>
      </c>
      <c r="K53" s="51">
        <v>15</v>
      </c>
      <c r="L53" s="51">
        <v>6</v>
      </c>
      <c r="M53" s="77">
        <v>6</v>
      </c>
      <c r="N53" s="51">
        <v>10</v>
      </c>
      <c r="O53" s="67">
        <f>Таблица2278[[#This Row],[II Этап]]+Таблица2278[[#This Row],[III Этап]]+Таблица2278[[#This Row],[IV Этап]]+Таблица2278[[#This Row],[V Этап]]+Таблица2278[[#This Row],[VI Этап]]+Таблица2278[[#This Row],[VIII Этап]]</f>
        <v>65</v>
      </c>
      <c r="P53" s="51"/>
    </row>
    <row r="54" spans="1:18" x14ac:dyDescent="0.25">
      <c r="A54" s="125">
        <v>6</v>
      </c>
      <c r="B54" s="125" t="s">
        <v>661</v>
      </c>
      <c r="C54" s="122" t="s">
        <v>131</v>
      </c>
      <c r="D54" s="122" t="s">
        <v>17</v>
      </c>
      <c r="E54" s="122" t="s">
        <v>34</v>
      </c>
      <c r="F54" s="127" t="s">
        <v>132</v>
      </c>
      <c r="G54" s="77">
        <v>6</v>
      </c>
      <c r="H54" s="125">
        <v>12</v>
      </c>
      <c r="I54" s="51">
        <v>10</v>
      </c>
      <c r="J54" s="51">
        <v>8</v>
      </c>
      <c r="K54" s="77">
        <v>2</v>
      </c>
      <c r="L54" s="51">
        <v>8</v>
      </c>
      <c r="M54" s="51">
        <v>8</v>
      </c>
      <c r="N54" s="51">
        <v>15</v>
      </c>
      <c r="O54" s="67">
        <f>Таблица2278[[#This Row],[II Этап]]+Таблица2278[[#This Row],[III Этап]]+Таблица2278[[#This Row],[IV Этап]]+Таблица2278[[#This Row],[VI Этап]]+Таблица2278[[#This Row],[VII Этап]]+Таблица2278[[#This Row],[VIII Этап]]</f>
        <v>61</v>
      </c>
      <c r="P54" s="51"/>
    </row>
    <row r="55" spans="1:18" x14ac:dyDescent="0.25">
      <c r="A55" s="125">
        <v>7</v>
      </c>
      <c r="B55" s="125" t="s">
        <v>656</v>
      </c>
      <c r="C55" s="122" t="s">
        <v>136</v>
      </c>
      <c r="D55" s="122" t="s">
        <v>17</v>
      </c>
      <c r="E55" s="122" t="s">
        <v>137</v>
      </c>
      <c r="F55" s="122" t="s">
        <v>138</v>
      </c>
      <c r="G55" s="125">
        <v>8</v>
      </c>
      <c r="H55" s="125">
        <v>15</v>
      </c>
      <c r="J55" s="51">
        <v>10</v>
      </c>
      <c r="L55" s="51">
        <v>4</v>
      </c>
      <c r="M55" s="51">
        <v>10</v>
      </c>
      <c r="N55" s="51">
        <v>8</v>
      </c>
      <c r="O55" s="67">
        <f>SUM(Таблица2278[[#This Row],[I Этап]:[VIII Этап]])</f>
        <v>55</v>
      </c>
      <c r="P55" s="51"/>
    </row>
    <row r="56" spans="1:18" x14ac:dyDescent="0.25">
      <c r="A56" s="125">
        <v>8</v>
      </c>
      <c r="B56" s="51" t="s">
        <v>2082</v>
      </c>
      <c r="C56" s="52" t="s">
        <v>16</v>
      </c>
      <c r="D56" s="52" t="s">
        <v>17</v>
      </c>
      <c r="E56" s="52" t="s">
        <v>6</v>
      </c>
      <c r="F56" s="122" t="s">
        <v>11</v>
      </c>
      <c r="G56" s="125"/>
      <c r="H56" s="125"/>
      <c r="K56" s="51">
        <v>4</v>
      </c>
      <c r="L56" s="51">
        <v>12</v>
      </c>
      <c r="M56" s="51">
        <v>15</v>
      </c>
      <c r="N56" s="51">
        <v>18</v>
      </c>
      <c r="O56" s="137">
        <f>SUM(Таблица2278[[#This Row],[I Этап]:[VIII Этап]])</f>
        <v>49</v>
      </c>
      <c r="P56" s="51"/>
    </row>
    <row r="57" spans="1:18" x14ac:dyDescent="0.25">
      <c r="A57" s="125">
        <v>9</v>
      </c>
      <c r="B57" s="125" t="s">
        <v>677</v>
      </c>
      <c r="C57" s="122" t="s">
        <v>23</v>
      </c>
      <c r="D57" s="122" t="s">
        <v>87</v>
      </c>
      <c r="E57" s="122" t="s">
        <v>24</v>
      </c>
      <c r="F57" s="122" t="s">
        <v>352</v>
      </c>
      <c r="G57" s="125">
        <v>4</v>
      </c>
      <c r="H57" s="125">
        <v>6</v>
      </c>
      <c r="I57" s="51">
        <v>4</v>
      </c>
      <c r="J57" s="51">
        <v>6</v>
      </c>
      <c r="K57" s="51">
        <v>12</v>
      </c>
      <c r="O57" s="67">
        <f>SUM(Таблица2278[[#This Row],[I Этап]:[VIII Этап]])</f>
        <v>32</v>
      </c>
      <c r="P57" s="51"/>
    </row>
    <row r="58" spans="1:18" collapsed="1" x14ac:dyDescent="0.25">
      <c r="A58" s="125">
        <v>10</v>
      </c>
      <c r="B58" s="125" t="s">
        <v>672</v>
      </c>
      <c r="C58" s="122" t="s">
        <v>48</v>
      </c>
      <c r="D58" s="122" t="s">
        <v>17</v>
      </c>
      <c r="E58" s="122" t="s">
        <v>49</v>
      </c>
      <c r="F58" s="122" t="s">
        <v>39</v>
      </c>
      <c r="G58" s="125">
        <v>18</v>
      </c>
      <c r="H58" s="125">
        <v>8</v>
      </c>
      <c r="O58" s="67">
        <f>SUM(Таблица2278[[#This Row],[I Этап]:[VIII Этап]])</f>
        <v>26</v>
      </c>
      <c r="P58" s="51"/>
    </row>
    <row r="59" spans="1:18" x14ac:dyDescent="0.25">
      <c r="A59" s="125">
        <v>11</v>
      </c>
      <c r="B59" s="125" t="s">
        <v>683</v>
      </c>
      <c r="C59" s="122" t="s">
        <v>266</v>
      </c>
      <c r="D59" s="122" t="s">
        <v>17</v>
      </c>
      <c r="E59" s="122" t="s">
        <v>58</v>
      </c>
      <c r="F59" s="122" t="s">
        <v>128</v>
      </c>
      <c r="G59" s="125"/>
      <c r="H59" s="125">
        <v>4</v>
      </c>
      <c r="I59" s="51">
        <v>2</v>
      </c>
      <c r="J59" s="51">
        <v>1</v>
      </c>
      <c r="K59" s="51">
        <v>8</v>
      </c>
      <c r="L59" s="51">
        <v>1</v>
      </c>
      <c r="O59" s="67">
        <f>SUM(Таблица2278[[#This Row],[I Этап]:[VIII Этап]])</f>
        <v>16</v>
      </c>
      <c r="P59" s="51"/>
      <c r="R59" s="31"/>
    </row>
    <row r="60" spans="1:18" x14ac:dyDescent="0.25">
      <c r="A60" s="125">
        <v>13</v>
      </c>
      <c r="B60" s="51" t="s">
        <v>692</v>
      </c>
      <c r="C60" s="52" t="s">
        <v>65</v>
      </c>
      <c r="D60" s="52" t="s">
        <v>17</v>
      </c>
      <c r="E60" s="52" t="s">
        <v>66</v>
      </c>
      <c r="F60" s="52" t="s">
        <v>39</v>
      </c>
      <c r="G60" s="125"/>
      <c r="H60" s="125"/>
      <c r="I60" s="51">
        <v>6</v>
      </c>
      <c r="O60" s="67">
        <f>SUM(Таблица2278[[#This Row],[I Этап]:[VIII Этап]])</f>
        <v>6</v>
      </c>
      <c r="P60" s="51"/>
      <c r="R60" s="31"/>
    </row>
    <row r="61" spans="1:18" x14ac:dyDescent="0.25">
      <c r="A61" s="125">
        <v>12</v>
      </c>
      <c r="B61" s="125" t="s">
        <v>680</v>
      </c>
      <c r="C61" s="122" t="s">
        <v>71</v>
      </c>
      <c r="D61" s="122" t="s">
        <v>17</v>
      </c>
      <c r="E61" s="122" t="s">
        <v>72</v>
      </c>
      <c r="F61" s="122" t="s">
        <v>7</v>
      </c>
      <c r="G61" s="125"/>
      <c r="H61" s="125">
        <v>1</v>
      </c>
      <c r="J61" s="51">
        <v>2</v>
      </c>
      <c r="K61" s="51">
        <v>1</v>
      </c>
      <c r="L61" s="51">
        <v>2</v>
      </c>
      <c r="O61" s="67">
        <f>SUM(Таблица2278[[#This Row],[I Этап]:[VIII Этап]])</f>
        <v>6</v>
      </c>
      <c r="P61" s="51"/>
    </row>
    <row r="62" spans="1:18" collapsed="1" x14ac:dyDescent="0.25">
      <c r="A62" s="125">
        <v>14</v>
      </c>
      <c r="B62" s="51" t="s">
        <v>707</v>
      </c>
      <c r="C62" s="52" t="s">
        <v>125</v>
      </c>
      <c r="D62" s="52" t="s">
        <v>17</v>
      </c>
      <c r="E62" s="52" t="s">
        <v>126</v>
      </c>
      <c r="F62" s="52" t="s">
        <v>15</v>
      </c>
      <c r="G62" s="125"/>
      <c r="H62" s="125"/>
      <c r="I62" s="51">
        <v>1</v>
      </c>
      <c r="M62" s="51">
        <v>4</v>
      </c>
      <c r="O62" s="137">
        <f>SUM(Таблица2278[[#This Row],[I Этап]:[VIII Этап]])</f>
        <v>5</v>
      </c>
      <c r="P62" s="51"/>
    </row>
    <row r="63" spans="1:18" x14ac:dyDescent="0.25">
      <c r="A63" s="125">
        <v>15</v>
      </c>
      <c r="B63" s="51" t="s">
        <v>1677</v>
      </c>
      <c r="C63" s="52" t="s">
        <v>1498</v>
      </c>
      <c r="D63" s="52" t="s">
        <v>1499</v>
      </c>
      <c r="E63" s="52" t="s">
        <v>1500</v>
      </c>
      <c r="F63" s="52" t="s">
        <v>409</v>
      </c>
      <c r="G63" s="125"/>
      <c r="H63" s="125"/>
      <c r="I63" s="125"/>
      <c r="N63" s="51">
        <v>4</v>
      </c>
      <c r="O63" s="137">
        <f>SUM(Таблица2278[[#This Row],[I Этап]:[VIII Этап]])</f>
        <v>4</v>
      </c>
      <c r="P63" s="137"/>
    </row>
    <row r="64" spans="1:18" x14ac:dyDescent="0.25">
      <c r="A64" s="125">
        <v>16</v>
      </c>
      <c r="B64" s="125" t="s">
        <v>687</v>
      </c>
      <c r="C64" s="122" t="s">
        <v>191</v>
      </c>
      <c r="D64" s="122" t="s">
        <v>17</v>
      </c>
      <c r="E64" s="122" t="s">
        <v>24</v>
      </c>
      <c r="F64" s="122" t="s">
        <v>21</v>
      </c>
      <c r="G64" s="125">
        <v>1</v>
      </c>
      <c r="H64" s="125">
        <v>2</v>
      </c>
      <c r="O64" s="137">
        <f>SUM(Таблица2278[[#This Row],[I Этап]:[VIII Этап]])</f>
        <v>3</v>
      </c>
      <c r="P64" s="51"/>
    </row>
    <row r="65" spans="1:18" x14ac:dyDescent="0.25">
      <c r="A65" s="125">
        <v>17</v>
      </c>
      <c r="B65" s="51" t="s">
        <v>727</v>
      </c>
      <c r="C65" s="52" t="s">
        <v>322</v>
      </c>
      <c r="D65" s="52" t="s">
        <v>17</v>
      </c>
      <c r="E65" s="52" t="s">
        <v>58</v>
      </c>
      <c r="F65" s="52" t="s">
        <v>323</v>
      </c>
      <c r="G65" s="125"/>
      <c r="H65" s="125"/>
      <c r="M65" s="51">
        <v>2</v>
      </c>
      <c r="N65" s="51">
        <v>1</v>
      </c>
      <c r="O65" s="137">
        <f>SUM(Таблица2278[[#This Row],[I Этап]:[VIII Этап]])</f>
        <v>3</v>
      </c>
      <c r="P65" s="51"/>
    </row>
    <row r="66" spans="1:18" x14ac:dyDescent="0.25">
      <c r="A66" s="125">
        <v>18</v>
      </c>
      <c r="B66" s="51" t="s">
        <v>1686</v>
      </c>
      <c r="C66" s="52" t="s">
        <v>1507</v>
      </c>
      <c r="D66" s="52" t="s">
        <v>17</v>
      </c>
      <c r="E66" s="52" t="s">
        <v>34</v>
      </c>
      <c r="F66" s="52" t="s">
        <v>1508</v>
      </c>
      <c r="G66" s="125"/>
      <c r="H66" s="125"/>
      <c r="I66" s="125"/>
      <c r="N66" s="51">
        <v>2</v>
      </c>
      <c r="O66" s="137">
        <f>SUM(Таблица2278[[#This Row],[I Этап]:[VIII Этап]])</f>
        <v>2</v>
      </c>
      <c r="P66" s="137"/>
    </row>
    <row r="67" spans="1:18" x14ac:dyDescent="0.25">
      <c r="A67" s="125">
        <v>19</v>
      </c>
      <c r="B67" s="51" t="s">
        <v>2495</v>
      </c>
      <c r="C67" s="52" t="s">
        <v>2306</v>
      </c>
      <c r="D67" s="52" t="s">
        <v>388</v>
      </c>
      <c r="E67" s="52" t="s">
        <v>389</v>
      </c>
      <c r="F67" s="52" t="s">
        <v>15</v>
      </c>
      <c r="G67" s="125"/>
      <c r="H67" s="125"/>
      <c r="M67" s="51">
        <v>1</v>
      </c>
      <c r="O67" s="137">
        <f>SUM(Таблица2278[[#This Row],[I Этап]:[VIII Этап]])</f>
        <v>1</v>
      </c>
      <c r="P67" s="51"/>
    </row>
    <row r="68" spans="1:18" x14ac:dyDescent="0.25">
      <c r="A68" s="207" t="s">
        <v>358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8" x14ac:dyDescent="0.25">
      <c r="A69" s="128" t="s">
        <v>340</v>
      </c>
      <c r="B69" s="128" t="s">
        <v>341</v>
      </c>
      <c r="C69" s="129" t="s">
        <v>0</v>
      </c>
      <c r="D69" s="129" t="s">
        <v>1</v>
      </c>
      <c r="E69" s="129" t="s">
        <v>342</v>
      </c>
      <c r="F69" s="129" t="s">
        <v>3</v>
      </c>
      <c r="G69" s="128" t="s">
        <v>1060</v>
      </c>
      <c r="H69" s="128" t="s">
        <v>1061</v>
      </c>
      <c r="I69" s="128" t="s">
        <v>1062</v>
      </c>
      <c r="J69" s="128" t="s">
        <v>1063</v>
      </c>
      <c r="K69" s="128" t="s">
        <v>1064</v>
      </c>
      <c r="L69" s="128" t="s">
        <v>1065</v>
      </c>
      <c r="M69" s="128" t="s">
        <v>1066</v>
      </c>
      <c r="N69" s="128" t="s">
        <v>1067</v>
      </c>
      <c r="O69" s="128" t="s">
        <v>347</v>
      </c>
      <c r="P69" s="128" t="s">
        <v>1068</v>
      </c>
    </row>
    <row r="70" spans="1:18" x14ac:dyDescent="0.25">
      <c r="A70" s="126">
        <v>1</v>
      </c>
      <c r="B70" s="126" t="s">
        <v>764</v>
      </c>
      <c r="C70" s="127" t="s">
        <v>19</v>
      </c>
      <c r="D70" s="127" t="s">
        <v>20</v>
      </c>
      <c r="E70" s="127" t="s">
        <v>141</v>
      </c>
      <c r="F70" s="127" t="s">
        <v>21</v>
      </c>
      <c r="G70" s="126">
        <v>25</v>
      </c>
      <c r="H70" s="126">
        <v>25</v>
      </c>
      <c r="I70" s="126"/>
      <c r="J70" s="77">
        <v>12</v>
      </c>
      <c r="K70" s="126">
        <v>18</v>
      </c>
      <c r="L70" s="126">
        <v>15</v>
      </c>
      <c r="M70" s="126">
        <v>18</v>
      </c>
      <c r="N70" s="126">
        <v>25</v>
      </c>
      <c r="O70" s="164">
        <f>Таблица1979[[#This Row],[I Этап]]+Таблица1979[[#This Row],[II Этап]]+Таблица1979[[#This Row],[V Этап]]+Таблица1979[[#This Row],[VI Этап]]+Таблица1979[[#This Row],[VII Этап]]+Таблица1979[[#This Row],[VIII Этап]]</f>
        <v>126</v>
      </c>
      <c r="P70" s="126"/>
    </row>
    <row r="71" spans="1:18" x14ac:dyDescent="0.25">
      <c r="A71" s="126">
        <v>2</v>
      </c>
      <c r="B71" s="126" t="s">
        <v>1357</v>
      </c>
      <c r="C71" s="127" t="s">
        <v>1096</v>
      </c>
      <c r="D71" s="127" t="s">
        <v>17</v>
      </c>
      <c r="E71" s="127" t="s">
        <v>92</v>
      </c>
      <c r="F71" s="127" t="s">
        <v>39</v>
      </c>
      <c r="G71" s="126"/>
      <c r="H71" s="126"/>
      <c r="I71" s="126">
        <v>18</v>
      </c>
      <c r="J71" s="126">
        <v>25</v>
      </c>
      <c r="K71" s="126">
        <v>15</v>
      </c>
      <c r="L71" s="126">
        <v>25</v>
      </c>
      <c r="M71" s="126">
        <v>15</v>
      </c>
      <c r="N71" s="126">
        <v>18</v>
      </c>
      <c r="O71" s="165">
        <f>SUM(Таблица1979[[#This Row],[I Этап]:[VIII Этап]])</f>
        <v>116</v>
      </c>
      <c r="P71" s="126"/>
    </row>
    <row r="72" spans="1:18" x14ac:dyDescent="0.25">
      <c r="A72" s="126">
        <v>3</v>
      </c>
      <c r="B72" s="126" t="s">
        <v>775</v>
      </c>
      <c r="C72" s="127" t="s">
        <v>119</v>
      </c>
      <c r="D72" s="127" t="s">
        <v>17</v>
      </c>
      <c r="E72" s="127" t="s">
        <v>140</v>
      </c>
      <c r="F72" s="127" t="s">
        <v>105</v>
      </c>
      <c r="G72" s="126">
        <v>18</v>
      </c>
      <c r="H72" s="126">
        <v>15</v>
      </c>
      <c r="I72" s="126">
        <v>25</v>
      </c>
      <c r="J72" s="126">
        <v>15</v>
      </c>
      <c r="K72" s="126">
        <v>10</v>
      </c>
      <c r="L72" s="126">
        <v>12</v>
      </c>
      <c r="M72" s="77">
        <v>10</v>
      </c>
      <c r="N72" s="126"/>
      <c r="O72" s="164">
        <f>SUM(Таблица1979[[#This Row],[I Этап]:[VI Этап]])</f>
        <v>95</v>
      </c>
      <c r="P72" s="126"/>
    </row>
    <row r="73" spans="1:18" x14ac:dyDescent="0.25">
      <c r="A73" s="192">
        <v>4</v>
      </c>
      <c r="B73" s="192" t="s">
        <v>1729</v>
      </c>
      <c r="C73" s="193" t="s">
        <v>1513</v>
      </c>
      <c r="D73" s="193" t="s">
        <v>17</v>
      </c>
      <c r="E73" s="193" t="s">
        <v>35</v>
      </c>
      <c r="F73" s="193" t="s">
        <v>29</v>
      </c>
      <c r="G73" s="126"/>
      <c r="H73" s="126"/>
      <c r="I73" s="126"/>
      <c r="J73" s="126">
        <v>2</v>
      </c>
      <c r="K73" s="126">
        <v>25</v>
      </c>
      <c r="L73" s="126">
        <v>18</v>
      </c>
      <c r="M73" s="126">
        <v>25</v>
      </c>
      <c r="N73" s="126">
        <v>15</v>
      </c>
      <c r="O73" s="165">
        <f>SUM(Таблица1979[[#This Row],[I Этап]:[VIII Этап]])</f>
        <v>85</v>
      </c>
      <c r="P73" s="165"/>
    </row>
    <row r="74" spans="1:18" x14ac:dyDescent="0.25">
      <c r="A74" s="186">
        <v>5</v>
      </c>
      <c r="B74" s="186" t="s">
        <v>785</v>
      </c>
      <c r="C74" s="187" t="s">
        <v>279</v>
      </c>
      <c r="D74" s="187" t="s">
        <v>17</v>
      </c>
      <c r="E74" s="187" t="s">
        <v>66</v>
      </c>
      <c r="F74" s="187" t="s">
        <v>1863</v>
      </c>
      <c r="G74" s="77">
        <v>4</v>
      </c>
      <c r="H74" s="126">
        <v>10</v>
      </c>
      <c r="I74" s="126">
        <v>15</v>
      </c>
      <c r="J74" s="126">
        <v>18</v>
      </c>
      <c r="K74" s="126">
        <v>12</v>
      </c>
      <c r="L74" s="77">
        <v>8</v>
      </c>
      <c r="M74" s="126">
        <v>12</v>
      </c>
      <c r="N74" s="126">
        <v>12</v>
      </c>
      <c r="O74" s="164">
        <f>Таблица1979[[#This Row],[II Этап]]+Таблица1979[[#This Row],[III Этап]]+Таблица1979[[#This Row],[IV Этап]]+Таблица1979[[#This Row],[V Этап]]+Таблица1979[[#This Row],[VII Этап]]+Таблица1979[[#This Row],[VIII Этап]]</f>
        <v>79</v>
      </c>
      <c r="P74" s="126"/>
    </row>
    <row r="75" spans="1:18" x14ac:dyDescent="0.25">
      <c r="A75" s="126">
        <v>6</v>
      </c>
      <c r="B75" s="126" t="s">
        <v>779</v>
      </c>
      <c r="C75" s="127" t="s">
        <v>93</v>
      </c>
      <c r="D75" s="127" t="s">
        <v>17</v>
      </c>
      <c r="E75" s="127" t="s">
        <v>94</v>
      </c>
      <c r="F75" s="127" t="s">
        <v>39</v>
      </c>
      <c r="G75" s="126">
        <v>15</v>
      </c>
      <c r="H75" s="126">
        <v>12</v>
      </c>
      <c r="I75" s="126">
        <v>12</v>
      </c>
      <c r="J75" s="126">
        <v>8</v>
      </c>
      <c r="K75" s="77">
        <v>8</v>
      </c>
      <c r="L75" s="126">
        <v>10</v>
      </c>
      <c r="M75" s="77">
        <v>6</v>
      </c>
      <c r="N75" s="126">
        <v>10</v>
      </c>
      <c r="O75" s="164">
        <f>Таблица1979[[#This Row],[I Этап]]+Таблица1979[[#This Row],[II Этап]]+Таблица1979[[#This Row],[III Этап]]+Таблица1979[[#This Row],[IV Этап]]+Таблица1979[[#This Row],[VI Этап]]+Таблица1979[[#This Row],[VIII Этап]]</f>
        <v>67</v>
      </c>
      <c r="P75" s="126"/>
      <c r="R75" s="31"/>
    </row>
    <row r="76" spans="1:18" collapsed="1" x14ac:dyDescent="0.25">
      <c r="A76" s="126">
        <v>7</v>
      </c>
      <c r="B76" s="126" t="s">
        <v>790</v>
      </c>
      <c r="C76" s="127" t="s">
        <v>162</v>
      </c>
      <c r="D76" s="127" t="s">
        <v>20</v>
      </c>
      <c r="E76" s="127" t="s">
        <v>163</v>
      </c>
      <c r="F76" s="127" t="s">
        <v>128</v>
      </c>
      <c r="G76" s="126"/>
      <c r="H76" s="126">
        <v>8</v>
      </c>
      <c r="I76" s="126">
        <v>10</v>
      </c>
      <c r="J76" s="126">
        <v>10</v>
      </c>
      <c r="K76" s="77">
        <v>4</v>
      </c>
      <c r="L76" s="126">
        <v>6</v>
      </c>
      <c r="M76" s="126">
        <v>8</v>
      </c>
      <c r="N76" s="126">
        <v>8</v>
      </c>
      <c r="O76" s="165">
        <f>Таблица1979[[#This Row],[II Этап]]+Таблица1979[[#This Row],[III Этап]]+Таблица1979[[#This Row],[IV Этап]]+Таблица1979[[#This Row],[VI Этап]]+Таблица1979[[#This Row],[VII Этап]]+Таблица1979[[#This Row],[VIII Этап]]</f>
        <v>50</v>
      </c>
      <c r="P76" s="126"/>
      <c r="R76" s="48"/>
    </row>
    <row r="77" spans="1:18" x14ac:dyDescent="0.25">
      <c r="A77" s="126">
        <v>8</v>
      </c>
      <c r="B77" s="126" t="s">
        <v>770</v>
      </c>
      <c r="C77" s="127" t="s">
        <v>238</v>
      </c>
      <c r="D77" s="127" t="s">
        <v>17</v>
      </c>
      <c r="E77" s="127" t="s">
        <v>35</v>
      </c>
      <c r="F77" s="127" t="s">
        <v>63</v>
      </c>
      <c r="G77" s="126">
        <v>12</v>
      </c>
      <c r="H77" s="126">
        <v>18</v>
      </c>
      <c r="I77" s="126"/>
      <c r="J77" s="126">
        <v>6</v>
      </c>
      <c r="K77" s="126"/>
      <c r="L77" s="126"/>
      <c r="M77" s="126"/>
      <c r="N77" s="126"/>
      <c r="O77" s="164">
        <f>SUM(Таблица1979[[#This Row],[I Этап]:[VIII Этап]])</f>
        <v>36</v>
      </c>
      <c r="P77" s="126"/>
    </row>
    <row r="78" spans="1:18" x14ac:dyDescent="0.25">
      <c r="A78" s="126">
        <v>9</v>
      </c>
      <c r="B78" s="126" t="s">
        <v>795</v>
      </c>
      <c r="C78" s="127" t="s">
        <v>109</v>
      </c>
      <c r="D78" s="127" t="s">
        <v>17</v>
      </c>
      <c r="E78" s="127" t="s">
        <v>110</v>
      </c>
      <c r="F78" s="127" t="s">
        <v>15</v>
      </c>
      <c r="G78" s="126">
        <v>2</v>
      </c>
      <c r="H78" s="126">
        <v>6</v>
      </c>
      <c r="I78" s="126">
        <v>8</v>
      </c>
      <c r="J78" s="126">
        <v>1</v>
      </c>
      <c r="K78" s="126"/>
      <c r="L78" s="126"/>
      <c r="M78" s="126"/>
      <c r="N78" s="126"/>
      <c r="O78" s="164">
        <f>SUM(Таблица1979[[#This Row],[I Этап]:[VIII Этап]])</f>
        <v>17</v>
      </c>
      <c r="P78" s="126"/>
    </row>
    <row r="79" spans="1:18" x14ac:dyDescent="0.25">
      <c r="A79" s="126">
        <v>10</v>
      </c>
      <c r="B79" s="126" t="s">
        <v>805</v>
      </c>
      <c r="C79" s="127" t="s">
        <v>259</v>
      </c>
      <c r="D79" s="127" t="s">
        <v>17</v>
      </c>
      <c r="E79" s="127" t="s">
        <v>260</v>
      </c>
      <c r="F79" s="127" t="s">
        <v>128</v>
      </c>
      <c r="G79" s="126">
        <v>8</v>
      </c>
      <c r="H79" s="126">
        <v>2</v>
      </c>
      <c r="I79" s="126"/>
      <c r="J79" s="126"/>
      <c r="K79" s="126"/>
      <c r="L79" s="126">
        <v>2</v>
      </c>
      <c r="M79" s="126">
        <v>2</v>
      </c>
      <c r="N79" s="126">
        <v>2</v>
      </c>
      <c r="O79" s="164">
        <f>SUM(Таблица1979[[#This Row],[I Этап]:[VIII Этап]])</f>
        <v>16</v>
      </c>
      <c r="P79" s="126"/>
    </row>
    <row r="80" spans="1:18" collapsed="1" x14ac:dyDescent="0.25">
      <c r="A80" s="126">
        <v>11</v>
      </c>
      <c r="B80" s="126" t="s">
        <v>1380</v>
      </c>
      <c r="C80" s="127" t="s">
        <v>1089</v>
      </c>
      <c r="D80" s="127" t="s">
        <v>17</v>
      </c>
      <c r="E80" s="127" t="s">
        <v>141</v>
      </c>
      <c r="F80" s="127" t="s">
        <v>1090</v>
      </c>
      <c r="G80" s="126"/>
      <c r="H80" s="126"/>
      <c r="I80" s="126"/>
      <c r="J80" s="126">
        <v>4</v>
      </c>
      <c r="K80" s="126">
        <v>1</v>
      </c>
      <c r="L80" s="126">
        <v>4</v>
      </c>
      <c r="M80" s="126">
        <v>1</v>
      </c>
      <c r="N80" s="126">
        <v>6</v>
      </c>
      <c r="O80" s="165">
        <f>SUM(Таблица1979[[#This Row],[I Этап]:[VIII Этап]])</f>
        <v>16</v>
      </c>
      <c r="P80" s="126"/>
    </row>
    <row r="81" spans="1:18" x14ac:dyDescent="0.25">
      <c r="A81" s="126">
        <v>12</v>
      </c>
      <c r="B81" s="126">
        <v>113</v>
      </c>
      <c r="C81" s="127" t="s">
        <v>359</v>
      </c>
      <c r="D81" s="127" t="s">
        <v>17</v>
      </c>
      <c r="E81" s="127" t="s">
        <v>94</v>
      </c>
      <c r="F81" s="127" t="s">
        <v>15</v>
      </c>
      <c r="G81" s="126">
        <v>10</v>
      </c>
      <c r="H81" s="126"/>
      <c r="I81" s="126"/>
      <c r="J81" s="126"/>
      <c r="K81" s="126"/>
      <c r="L81" s="126"/>
      <c r="M81" s="126"/>
      <c r="N81" s="126"/>
      <c r="O81" s="164">
        <f>SUM(Таблица1979[[#This Row],[I Этап]:[VIII Этап]])</f>
        <v>10</v>
      </c>
      <c r="P81" s="126"/>
    </row>
    <row r="82" spans="1:18" x14ac:dyDescent="0.25">
      <c r="A82" s="126">
        <v>13</v>
      </c>
      <c r="B82" s="126">
        <v>148</v>
      </c>
      <c r="C82" s="127" t="s">
        <v>261</v>
      </c>
      <c r="D82" s="127" t="s">
        <v>17</v>
      </c>
      <c r="E82" s="127" t="s">
        <v>35</v>
      </c>
      <c r="F82" s="127" t="s">
        <v>128</v>
      </c>
      <c r="G82" s="126">
        <v>6</v>
      </c>
      <c r="H82" s="126"/>
      <c r="I82" s="126">
        <v>4</v>
      </c>
      <c r="J82" s="126"/>
      <c r="K82" s="126"/>
      <c r="L82" s="126"/>
      <c r="M82" s="126"/>
      <c r="N82" s="126"/>
      <c r="O82" s="164">
        <f>SUM(Таблица1979[[#This Row],[I Этап]:[VIII Этап]])</f>
        <v>10</v>
      </c>
      <c r="P82" s="126"/>
    </row>
    <row r="83" spans="1:18" x14ac:dyDescent="0.25">
      <c r="A83" s="126">
        <v>14</v>
      </c>
      <c r="B83" s="126" t="s">
        <v>811</v>
      </c>
      <c r="C83" s="127" t="s">
        <v>396</v>
      </c>
      <c r="D83" s="127" t="s">
        <v>79</v>
      </c>
      <c r="E83" s="127" t="s">
        <v>35</v>
      </c>
      <c r="F83" s="127" t="s">
        <v>39</v>
      </c>
      <c r="G83" s="126"/>
      <c r="H83" s="126">
        <v>1</v>
      </c>
      <c r="I83" s="126">
        <v>6</v>
      </c>
      <c r="J83" s="126"/>
      <c r="K83" s="126"/>
      <c r="L83" s="126"/>
      <c r="M83" s="126"/>
      <c r="N83" s="126"/>
      <c r="O83" s="164">
        <f>SUM(Таблица1979[[#This Row],[I Этап]:[VIII Этап]])</f>
        <v>7</v>
      </c>
      <c r="P83" s="126"/>
    </row>
    <row r="84" spans="1:18" x14ac:dyDescent="0.25">
      <c r="A84" s="126">
        <v>15</v>
      </c>
      <c r="B84" s="126" t="s">
        <v>2145</v>
      </c>
      <c r="C84" s="127" t="s">
        <v>108</v>
      </c>
      <c r="D84" s="127" t="s">
        <v>87</v>
      </c>
      <c r="E84" s="127" t="s">
        <v>107</v>
      </c>
      <c r="F84" s="127" t="s">
        <v>106</v>
      </c>
      <c r="G84" s="126"/>
      <c r="H84" s="126"/>
      <c r="I84" s="126"/>
      <c r="J84" s="126"/>
      <c r="K84" s="126">
        <v>6</v>
      </c>
      <c r="L84" s="126"/>
      <c r="M84" s="126"/>
      <c r="N84" s="126"/>
      <c r="O84" s="165">
        <f>SUM(Таблица1979[[#This Row],[I Этап]:[VIII Этап]])</f>
        <v>6</v>
      </c>
      <c r="P84" s="126"/>
    </row>
    <row r="85" spans="1:18" x14ac:dyDescent="0.25">
      <c r="A85" s="126">
        <v>16</v>
      </c>
      <c r="B85" s="126" t="s">
        <v>801</v>
      </c>
      <c r="C85" s="127" t="s">
        <v>193</v>
      </c>
      <c r="D85" s="127" t="s">
        <v>17</v>
      </c>
      <c r="E85" s="127" t="s">
        <v>192</v>
      </c>
      <c r="F85" s="127" t="s">
        <v>15</v>
      </c>
      <c r="G85" s="126">
        <v>1</v>
      </c>
      <c r="H85" s="126">
        <v>4</v>
      </c>
      <c r="I85" s="126"/>
      <c r="J85" s="126"/>
      <c r="K85" s="126"/>
      <c r="L85" s="126"/>
      <c r="M85" s="126"/>
      <c r="N85" s="126"/>
      <c r="O85" s="164">
        <f>SUM(Таблица1979[[#This Row],[I Этап]:[VIII Этап]])</f>
        <v>5</v>
      </c>
      <c r="P85" s="126"/>
    </row>
    <row r="86" spans="1:18" x14ac:dyDescent="0.25">
      <c r="A86" s="126">
        <v>17</v>
      </c>
      <c r="B86" s="126" t="s">
        <v>2176</v>
      </c>
      <c r="C86" s="127" t="s">
        <v>1880</v>
      </c>
      <c r="D86" s="127" t="s">
        <v>17</v>
      </c>
      <c r="E86" s="127" t="s">
        <v>1881</v>
      </c>
      <c r="F86" s="127" t="s">
        <v>132</v>
      </c>
      <c r="G86" s="126"/>
      <c r="H86" s="126"/>
      <c r="I86" s="126"/>
      <c r="J86" s="126"/>
      <c r="K86" s="126"/>
      <c r="L86" s="126">
        <v>1</v>
      </c>
      <c r="M86" s="126">
        <v>4</v>
      </c>
      <c r="N86" s="126"/>
      <c r="O86" s="165">
        <f>SUM(Таблица1979[[#This Row],[I Этап]:[VIII Этап]])</f>
        <v>5</v>
      </c>
      <c r="P86" s="126"/>
      <c r="R86" s="48"/>
    </row>
    <row r="87" spans="1:18" x14ac:dyDescent="0.25">
      <c r="A87" s="126">
        <v>18</v>
      </c>
      <c r="B87" s="126" t="s">
        <v>1745</v>
      </c>
      <c r="C87" s="182" t="s">
        <v>1512</v>
      </c>
      <c r="D87" s="127" t="s">
        <v>17</v>
      </c>
      <c r="E87" s="127" t="s">
        <v>26</v>
      </c>
      <c r="F87" s="127" t="s">
        <v>105</v>
      </c>
      <c r="G87" s="126"/>
      <c r="H87" s="126"/>
      <c r="I87" s="126"/>
      <c r="J87" s="126"/>
      <c r="K87" s="126"/>
      <c r="L87" s="126"/>
      <c r="M87" s="126"/>
      <c r="N87" s="126">
        <v>4</v>
      </c>
      <c r="O87" s="165">
        <f>SUM(Таблица1979[[#This Row],[I Этап]:[VIII Этап]])</f>
        <v>4</v>
      </c>
      <c r="P87" s="165"/>
    </row>
    <row r="88" spans="1:18" x14ac:dyDescent="0.25">
      <c r="A88" s="126">
        <v>19</v>
      </c>
      <c r="B88" s="177" t="s">
        <v>1376</v>
      </c>
      <c r="C88" s="178" t="s">
        <v>1099</v>
      </c>
      <c r="D88" s="178" t="s">
        <v>17</v>
      </c>
      <c r="E88" s="178" t="s">
        <v>66</v>
      </c>
      <c r="F88" s="178" t="s">
        <v>218</v>
      </c>
      <c r="G88" s="126"/>
      <c r="H88" s="126"/>
      <c r="I88" s="126">
        <v>2</v>
      </c>
      <c r="J88" s="126"/>
      <c r="K88" s="126"/>
      <c r="L88" s="126"/>
      <c r="M88" s="126"/>
      <c r="N88" s="126"/>
      <c r="O88" s="165">
        <f>SUM(Таблица1979[[#This Row],[I Этап]:[VIII Этап]])</f>
        <v>2</v>
      </c>
      <c r="P88" s="126"/>
    </row>
    <row r="89" spans="1:18" x14ac:dyDescent="0.25">
      <c r="A89" s="126">
        <v>20</v>
      </c>
      <c r="B89" s="126" t="s">
        <v>1734</v>
      </c>
      <c r="C89" s="127" t="s">
        <v>91</v>
      </c>
      <c r="D89" s="127" t="s">
        <v>17</v>
      </c>
      <c r="E89" s="127" t="s">
        <v>92</v>
      </c>
      <c r="F89" s="127" t="s">
        <v>15</v>
      </c>
      <c r="G89" s="126"/>
      <c r="H89" s="126"/>
      <c r="I89" s="126"/>
      <c r="J89" s="126"/>
      <c r="K89" s="126">
        <v>2</v>
      </c>
      <c r="L89" s="126"/>
      <c r="M89" s="126"/>
      <c r="N89" s="126"/>
      <c r="O89" s="165">
        <f>SUM(Таблица1979[[#This Row],[I Этап]:[VIII Этап]])</f>
        <v>2</v>
      </c>
      <c r="P89" s="126"/>
      <c r="R89" s="31"/>
    </row>
    <row r="90" spans="1:18" x14ac:dyDescent="0.25">
      <c r="A90" s="126">
        <v>21</v>
      </c>
      <c r="B90" s="180" t="s">
        <v>825</v>
      </c>
      <c r="C90" s="183" t="s">
        <v>281</v>
      </c>
      <c r="D90" s="181" t="s">
        <v>17</v>
      </c>
      <c r="E90" s="181" t="s">
        <v>26</v>
      </c>
      <c r="F90" s="181" t="s">
        <v>128</v>
      </c>
      <c r="G90" s="126"/>
      <c r="H90" s="126"/>
      <c r="I90" s="126"/>
      <c r="J90" s="126"/>
      <c r="K90" s="126"/>
      <c r="L90" s="126"/>
      <c r="M90" s="126"/>
      <c r="N90" s="126">
        <v>1</v>
      </c>
      <c r="O90" s="165">
        <f>SUM(Таблица1979[[#This Row],[I Этап]:[VIII Этап]])</f>
        <v>1</v>
      </c>
      <c r="P90" s="165"/>
      <c r="R90" s="31"/>
    </row>
    <row r="91" spans="1:18" x14ac:dyDescent="0.25">
      <c r="A91" s="207" t="s">
        <v>362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R91" s="48"/>
    </row>
    <row r="92" spans="1:18" x14ac:dyDescent="0.25">
      <c r="A92" s="128" t="s">
        <v>340</v>
      </c>
      <c r="B92" s="128" t="s">
        <v>341</v>
      </c>
      <c r="C92" s="129" t="s">
        <v>0</v>
      </c>
      <c r="D92" s="129" t="s">
        <v>1</v>
      </c>
      <c r="E92" s="129" t="s">
        <v>342</v>
      </c>
      <c r="F92" s="129" t="s">
        <v>3</v>
      </c>
      <c r="G92" s="128" t="s">
        <v>1060</v>
      </c>
      <c r="H92" s="128" t="s">
        <v>1061</v>
      </c>
      <c r="I92" s="128" t="s">
        <v>1062</v>
      </c>
      <c r="J92" s="128" t="s">
        <v>1063</v>
      </c>
      <c r="K92" s="128" t="s">
        <v>1064</v>
      </c>
      <c r="L92" s="128" t="s">
        <v>1065</v>
      </c>
      <c r="M92" s="128" t="s">
        <v>1066</v>
      </c>
      <c r="N92" s="128" t="s">
        <v>1067</v>
      </c>
      <c r="O92" s="128" t="s">
        <v>347</v>
      </c>
      <c r="P92" s="128" t="s">
        <v>1068</v>
      </c>
    </row>
    <row r="93" spans="1:18" x14ac:dyDescent="0.25">
      <c r="A93" s="125">
        <v>1</v>
      </c>
      <c r="B93" s="125" t="s">
        <v>853</v>
      </c>
      <c r="C93" s="122" t="s">
        <v>22</v>
      </c>
      <c r="D93" s="122" t="s">
        <v>20</v>
      </c>
      <c r="E93" s="122" t="s">
        <v>171</v>
      </c>
      <c r="F93" s="122" t="s">
        <v>11</v>
      </c>
      <c r="G93" s="125">
        <v>25</v>
      </c>
      <c r="H93" s="125">
        <v>25</v>
      </c>
      <c r="I93" s="125">
        <v>25</v>
      </c>
      <c r="J93" s="125">
        <v>25</v>
      </c>
      <c r="K93" s="125">
        <v>25</v>
      </c>
      <c r="L93" s="125">
        <v>25</v>
      </c>
      <c r="M93" s="77">
        <v>25</v>
      </c>
      <c r="N93" s="125"/>
      <c r="O93" s="67">
        <f>SUM(Таблица2380[[#This Row],[I Этап]:[VI Этап]])</f>
        <v>150</v>
      </c>
      <c r="P93" s="125"/>
    </row>
    <row r="94" spans="1:18" x14ac:dyDescent="0.25">
      <c r="A94" s="125">
        <v>2</v>
      </c>
      <c r="B94" s="125" t="s">
        <v>863</v>
      </c>
      <c r="C94" s="122" t="s">
        <v>9</v>
      </c>
      <c r="D94" s="122" t="s">
        <v>87</v>
      </c>
      <c r="E94" s="122" t="s">
        <v>10</v>
      </c>
      <c r="F94" s="122" t="s">
        <v>11</v>
      </c>
      <c r="G94" s="125">
        <v>18</v>
      </c>
      <c r="H94" s="77">
        <v>15</v>
      </c>
      <c r="I94" s="125">
        <v>18</v>
      </c>
      <c r="J94" s="125">
        <v>18</v>
      </c>
      <c r="K94" s="125"/>
      <c r="L94" s="125">
        <v>18</v>
      </c>
      <c r="M94" s="125">
        <v>18</v>
      </c>
      <c r="N94" s="125">
        <v>25</v>
      </c>
      <c r="O94" s="67">
        <f>Таблица2380[[#This Row],[I Этап]]+Таблица2380[[#This Row],[III Этап]]+Таблица2380[[#This Row],[IV Этап]]+Таблица2380[[#This Row],[VI Этап]]+Таблица2380[[#This Row],[VII Этап]]+Таблица2380[[#This Row],[VIII Этап]]</f>
        <v>115</v>
      </c>
      <c r="P94" s="125"/>
    </row>
    <row r="95" spans="1:18" x14ac:dyDescent="0.25">
      <c r="A95" s="192">
        <v>3</v>
      </c>
      <c r="B95" s="192" t="s">
        <v>858</v>
      </c>
      <c r="C95" s="193" t="s">
        <v>265</v>
      </c>
      <c r="D95" s="193" t="s">
        <v>17</v>
      </c>
      <c r="E95" s="193" t="s">
        <v>270</v>
      </c>
      <c r="F95" s="193" t="s">
        <v>11</v>
      </c>
      <c r="G95" s="125"/>
      <c r="H95" s="125">
        <v>18</v>
      </c>
      <c r="I95" s="125">
        <v>15</v>
      </c>
      <c r="J95" s="125">
        <v>15</v>
      </c>
      <c r="K95" s="125">
        <v>15</v>
      </c>
      <c r="L95" s="125"/>
      <c r="M95" s="125">
        <v>12</v>
      </c>
      <c r="N95" s="125">
        <v>15</v>
      </c>
      <c r="O95" s="67">
        <f>SUM(Таблица2380[[#This Row],[I Этап]:[VIII Этап]])</f>
        <v>90</v>
      </c>
      <c r="P95" s="137"/>
    </row>
    <row r="96" spans="1:18" x14ac:dyDescent="0.25">
      <c r="A96" s="186">
        <v>4</v>
      </c>
      <c r="B96" s="186" t="s">
        <v>864</v>
      </c>
      <c r="C96" s="187" t="s">
        <v>82</v>
      </c>
      <c r="D96" s="187" t="s">
        <v>17</v>
      </c>
      <c r="E96" s="187" t="s">
        <v>10</v>
      </c>
      <c r="F96" s="187" t="s">
        <v>11</v>
      </c>
      <c r="G96" s="125">
        <v>12</v>
      </c>
      <c r="H96" s="125">
        <v>12</v>
      </c>
      <c r="I96" s="125">
        <v>12</v>
      </c>
      <c r="J96" s="125">
        <v>12</v>
      </c>
      <c r="K96" s="125">
        <v>18</v>
      </c>
      <c r="L96" s="125">
        <v>15</v>
      </c>
      <c r="M96" s="77">
        <v>8</v>
      </c>
      <c r="N96" s="77">
        <v>8</v>
      </c>
      <c r="O96" s="67">
        <f>SUM(Таблица2380[[#This Row],[I Этап]:[VI Этап]])</f>
        <v>81</v>
      </c>
      <c r="P96" s="125"/>
    </row>
    <row r="97" spans="1:16" x14ac:dyDescent="0.25">
      <c r="A97" s="125">
        <v>5</v>
      </c>
      <c r="B97" s="125" t="s">
        <v>869</v>
      </c>
      <c r="C97" s="122" t="s">
        <v>174</v>
      </c>
      <c r="D97" s="122" t="s">
        <v>17</v>
      </c>
      <c r="E97" s="122" t="s">
        <v>10</v>
      </c>
      <c r="F97" s="122" t="s">
        <v>11</v>
      </c>
      <c r="G97" s="125">
        <v>10</v>
      </c>
      <c r="H97" s="125">
        <v>8</v>
      </c>
      <c r="I97" s="77">
        <v>8</v>
      </c>
      <c r="J97" s="125">
        <v>10</v>
      </c>
      <c r="K97" s="125">
        <v>10</v>
      </c>
      <c r="L97" s="125">
        <v>10</v>
      </c>
      <c r="M97" s="125">
        <v>10</v>
      </c>
      <c r="N97" s="77">
        <v>6</v>
      </c>
      <c r="O97" s="67">
        <f>SUM(Таблица2380[[#This Row],[I Этап]:[VIII Этап]])</f>
        <v>72</v>
      </c>
      <c r="P97" s="125"/>
    </row>
    <row r="98" spans="1:16" x14ac:dyDescent="0.25">
      <c r="A98" s="125">
        <v>6</v>
      </c>
      <c r="B98" s="125" t="s">
        <v>886</v>
      </c>
      <c r="C98" s="122" t="s">
        <v>374</v>
      </c>
      <c r="D98" s="122" t="s">
        <v>17</v>
      </c>
      <c r="E98" s="122" t="s">
        <v>375</v>
      </c>
      <c r="F98" s="122" t="s">
        <v>390</v>
      </c>
      <c r="G98" s="125"/>
      <c r="H98" s="125">
        <v>1</v>
      </c>
      <c r="I98" s="125"/>
      <c r="J98" s="125">
        <v>6</v>
      </c>
      <c r="K98" s="125">
        <v>12</v>
      </c>
      <c r="L98" s="125">
        <v>8</v>
      </c>
      <c r="M98" s="125">
        <v>15</v>
      </c>
      <c r="N98" s="125">
        <v>10</v>
      </c>
      <c r="O98" s="67">
        <f>SUM(Таблица2380[[#This Row],[I Этап]:[VIII Этап]])</f>
        <v>52</v>
      </c>
      <c r="P98" s="125"/>
    </row>
    <row r="99" spans="1:16" x14ac:dyDescent="0.25">
      <c r="A99" s="125">
        <v>7</v>
      </c>
      <c r="B99" s="125" t="s">
        <v>885</v>
      </c>
      <c r="C99" s="122" t="s">
        <v>337</v>
      </c>
      <c r="D99" s="122" t="s">
        <v>17</v>
      </c>
      <c r="E99" s="122" t="s">
        <v>338</v>
      </c>
      <c r="F99" s="122" t="s">
        <v>11</v>
      </c>
      <c r="G99" s="125">
        <v>15</v>
      </c>
      <c r="H99" s="125">
        <v>2</v>
      </c>
      <c r="I99" s="125">
        <v>10</v>
      </c>
      <c r="J99" s="125">
        <v>8</v>
      </c>
      <c r="K99" s="125"/>
      <c r="L99" s="125"/>
      <c r="M99" s="125"/>
      <c r="N99" s="125"/>
      <c r="O99" s="67">
        <f>SUM(Таблица2380[[#This Row],[I Этап]:[VIII Этап]])</f>
        <v>35</v>
      </c>
      <c r="P99" s="125"/>
    </row>
    <row r="100" spans="1:16" x14ac:dyDescent="0.25">
      <c r="A100" s="125">
        <v>8</v>
      </c>
      <c r="B100" s="125">
        <v>288</v>
      </c>
      <c r="C100" s="122" t="s">
        <v>4</v>
      </c>
      <c r="D100" s="122" t="s">
        <v>5</v>
      </c>
      <c r="E100" s="122" t="s">
        <v>2973</v>
      </c>
      <c r="F100" s="122" t="s">
        <v>11</v>
      </c>
      <c r="G100" s="125"/>
      <c r="H100" s="125"/>
      <c r="I100" s="125"/>
      <c r="J100" s="125"/>
      <c r="K100" s="125"/>
      <c r="L100" s="125">
        <v>12</v>
      </c>
      <c r="M100" s="125"/>
      <c r="N100" s="125">
        <v>12</v>
      </c>
      <c r="O100" s="137">
        <f>SUM(Таблица2380[[#This Row],[I Этап]:[VIII Этап]])</f>
        <v>24</v>
      </c>
      <c r="P100" s="125"/>
    </row>
    <row r="101" spans="1:16" x14ac:dyDescent="0.25">
      <c r="A101" s="125">
        <v>9</v>
      </c>
      <c r="B101" s="125" t="s">
        <v>702</v>
      </c>
      <c r="C101" s="122" t="s">
        <v>407</v>
      </c>
      <c r="D101" s="122" t="s">
        <v>17</v>
      </c>
      <c r="E101" s="122" t="s">
        <v>58</v>
      </c>
      <c r="F101" s="122" t="s">
        <v>128</v>
      </c>
      <c r="G101" s="125"/>
      <c r="H101" s="125">
        <v>10</v>
      </c>
      <c r="I101" s="125">
        <v>6</v>
      </c>
      <c r="J101" s="125">
        <v>4</v>
      </c>
      <c r="K101" s="125"/>
      <c r="L101" s="125"/>
      <c r="M101" s="125"/>
      <c r="N101" s="125"/>
      <c r="O101" s="67">
        <f>SUM(Таблица2380[[#This Row],[I Этап]:[VIII Этап]])</f>
        <v>20</v>
      </c>
      <c r="P101" s="125"/>
    </row>
    <row r="102" spans="1:16" x14ac:dyDescent="0.25">
      <c r="A102" s="125">
        <v>10</v>
      </c>
      <c r="B102" s="125" t="s">
        <v>997</v>
      </c>
      <c r="C102" s="166" t="s">
        <v>33</v>
      </c>
      <c r="D102" s="122" t="s">
        <v>17</v>
      </c>
      <c r="E102" s="122" t="s">
        <v>269</v>
      </c>
      <c r="F102" s="122" t="s">
        <v>11</v>
      </c>
      <c r="G102" s="125"/>
      <c r="H102" s="125"/>
      <c r="I102" s="125"/>
      <c r="J102" s="125"/>
      <c r="K102" s="125"/>
      <c r="L102" s="125"/>
      <c r="M102" s="125"/>
      <c r="N102" s="125">
        <v>18</v>
      </c>
      <c r="O102" s="137">
        <f>SUM(Таблица2380[[#This Row],[I Этап]:[VIII Этап]])</f>
        <v>18</v>
      </c>
      <c r="P102" s="137"/>
    </row>
    <row r="103" spans="1:16" x14ac:dyDescent="0.25">
      <c r="A103" s="125">
        <v>11</v>
      </c>
      <c r="B103" s="125">
        <v>67</v>
      </c>
      <c r="C103" s="122" t="s">
        <v>142</v>
      </c>
      <c r="D103" s="122" t="s">
        <v>17</v>
      </c>
      <c r="E103" s="122" t="s">
        <v>143</v>
      </c>
      <c r="F103" s="122" t="s">
        <v>144</v>
      </c>
      <c r="G103" s="125">
        <v>1</v>
      </c>
      <c r="H103" s="125"/>
      <c r="I103" s="125">
        <v>2</v>
      </c>
      <c r="J103" s="125"/>
      <c r="K103" s="125">
        <v>6</v>
      </c>
      <c r="L103" s="125">
        <v>4</v>
      </c>
      <c r="M103" s="125"/>
      <c r="N103" s="125">
        <v>4</v>
      </c>
      <c r="O103" s="67">
        <f>SUM(Таблица2380[[#This Row],[I Этап]:[VIII Этап]])</f>
        <v>17</v>
      </c>
      <c r="P103" s="125"/>
    </row>
    <row r="104" spans="1:16" x14ac:dyDescent="0.25">
      <c r="A104" s="125">
        <v>12</v>
      </c>
      <c r="B104" s="125">
        <v>47</v>
      </c>
      <c r="C104" s="122" t="s">
        <v>153</v>
      </c>
      <c r="D104" s="122" t="s">
        <v>17</v>
      </c>
      <c r="E104" s="122" t="s">
        <v>154</v>
      </c>
      <c r="F104" s="122" t="s">
        <v>155</v>
      </c>
      <c r="G104" s="125">
        <v>8</v>
      </c>
      <c r="H104" s="125"/>
      <c r="I104" s="125">
        <v>4</v>
      </c>
      <c r="J104" s="125"/>
      <c r="K104" s="125"/>
      <c r="L104" s="125"/>
      <c r="M104" s="125"/>
      <c r="N104" s="125"/>
      <c r="O104" s="67">
        <f>SUM(Таблица2380[[#This Row],[I Этап]:[VIII Этап]])</f>
        <v>12</v>
      </c>
      <c r="P104" s="125"/>
    </row>
    <row r="105" spans="1:16" x14ac:dyDescent="0.25">
      <c r="A105" s="125">
        <v>13</v>
      </c>
      <c r="B105" s="125" t="s">
        <v>873</v>
      </c>
      <c r="C105" s="122" t="s">
        <v>330</v>
      </c>
      <c r="D105" s="122" t="s">
        <v>17</v>
      </c>
      <c r="E105" s="122" t="s">
        <v>224</v>
      </c>
      <c r="F105" s="122" t="s">
        <v>331</v>
      </c>
      <c r="G105" s="125">
        <v>2</v>
      </c>
      <c r="H105" s="125">
        <v>6</v>
      </c>
      <c r="I105" s="125"/>
      <c r="J105" s="125">
        <v>2</v>
      </c>
      <c r="K105" s="125"/>
      <c r="L105" s="125"/>
      <c r="M105" s="125"/>
      <c r="N105" s="125"/>
      <c r="O105" s="67">
        <f>SUM(Таблица2380[[#This Row],[I Этап]:[VIII Этап]])</f>
        <v>10</v>
      </c>
      <c r="P105" s="125"/>
    </row>
    <row r="106" spans="1:16" x14ac:dyDescent="0.25">
      <c r="A106" s="125">
        <v>14</v>
      </c>
      <c r="B106" s="125" t="s">
        <v>2203</v>
      </c>
      <c r="C106" s="122" t="s">
        <v>1885</v>
      </c>
      <c r="D106" s="122" t="s">
        <v>17</v>
      </c>
      <c r="E106" s="122" t="s">
        <v>1886</v>
      </c>
      <c r="F106" s="122" t="s">
        <v>301</v>
      </c>
      <c r="G106" s="125"/>
      <c r="H106" s="125"/>
      <c r="I106" s="125"/>
      <c r="J106" s="125"/>
      <c r="K106" s="125">
        <v>8</v>
      </c>
      <c r="L106" s="125"/>
      <c r="M106" s="125"/>
      <c r="N106" s="125"/>
      <c r="O106" s="137">
        <f>SUM(Таблица2380[[#This Row],[I Этап]:[VIII Этап]])</f>
        <v>8</v>
      </c>
      <c r="P106" s="125"/>
    </row>
    <row r="107" spans="1:16" x14ac:dyDescent="0.25">
      <c r="A107" s="125">
        <v>15</v>
      </c>
      <c r="B107" s="125">
        <v>58</v>
      </c>
      <c r="C107" s="122" t="s">
        <v>168</v>
      </c>
      <c r="D107" s="122" t="s">
        <v>17</v>
      </c>
      <c r="E107" s="122" t="s">
        <v>169</v>
      </c>
      <c r="F107" s="122" t="s">
        <v>43</v>
      </c>
      <c r="G107" s="125">
        <v>6</v>
      </c>
      <c r="H107" s="125"/>
      <c r="I107" s="125"/>
      <c r="J107" s="125"/>
      <c r="K107" s="125"/>
      <c r="L107" s="125"/>
      <c r="M107" s="125"/>
      <c r="N107" s="125"/>
      <c r="O107" s="67">
        <f>SUM(Таблица2380[[#This Row],[I Этап]:[VIII Этап]])</f>
        <v>6</v>
      </c>
      <c r="P107" s="125"/>
    </row>
    <row r="108" spans="1:16" x14ac:dyDescent="0.25">
      <c r="A108" s="125">
        <v>16</v>
      </c>
      <c r="B108" s="125" t="s">
        <v>2583</v>
      </c>
      <c r="C108" s="122" t="s">
        <v>2297</v>
      </c>
      <c r="D108" s="122" t="s">
        <v>2293</v>
      </c>
      <c r="E108" s="122" t="s">
        <v>2292</v>
      </c>
      <c r="F108" s="122" t="s">
        <v>2294</v>
      </c>
      <c r="G108" s="125"/>
      <c r="H108" s="125"/>
      <c r="I108" s="125"/>
      <c r="J108" s="125"/>
      <c r="K108" s="125"/>
      <c r="L108" s="125">
        <v>6</v>
      </c>
      <c r="M108" s="125"/>
      <c r="N108" s="125"/>
      <c r="O108" s="137">
        <f>SUM(Таблица2380[[#This Row],[I Этап]:[VIII Этап]])</f>
        <v>6</v>
      </c>
      <c r="P108" s="125"/>
    </row>
    <row r="109" spans="1:16" x14ac:dyDescent="0.25">
      <c r="A109" s="125">
        <v>17</v>
      </c>
      <c r="B109" s="125">
        <v>78</v>
      </c>
      <c r="C109" s="122" t="s">
        <v>45</v>
      </c>
      <c r="D109" s="122" t="s">
        <v>17</v>
      </c>
      <c r="E109" s="122" t="s">
        <v>46</v>
      </c>
      <c r="F109" s="122" t="s">
        <v>64</v>
      </c>
      <c r="G109" s="125">
        <v>4</v>
      </c>
      <c r="H109" s="125"/>
      <c r="I109" s="125"/>
      <c r="J109" s="125"/>
      <c r="K109" s="125"/>
      <c r="L109" s="125"/>
      <c r="M109" s="125"/>
      <c r="N109" s="125"/>
      <c r="O109" s="67">
        <f>SUM(Таблица2380[[#This Row],[I Этап]:[VIII Этап]])</f>
        <v>4</v>
      </c>
      <c r="P109" s="125"/>
    </row>
    <row r="110" spans="1:16" x14ac:dyDescent="0.25">
      <c r="A110" s="125">
        <v>18</v>
      </c>
      <c r="B110" s="125" t="s">
        <v>879</v>
      </c>
      <c r="C110" s="122" t="s">
        <v>254</v>
      </c>
      <c r="D110" s="122" t="s">
        <v>17</v>
      </c>
      <c r="E110" s="122" t="s">
        <v>255</v>
      </c>
      <c r="F110" s="122" t="s">
        <v>7</v>
      </c>
      <c r="G110" s="125"/>
      <c r="H110" s="125">
        <v>4</v>
      </c>
      <c r="I110" s="125"/>
      <c r="J110" s="125"/>
      <c r="K110" s="125"/>
      <c r="L110" s="125"/>
      <c r="M110" s="125"/>
      <c r="N110" s="125"/>
      <c r="O110" s="67">
        <f>SUM(Таблица2380[[#This Row],[I Этап]:[VIII Этап]])</f>
        <v>4</v>
      </c>
      <c r="P110" s="125"/>
    </row>
    <row r="111" spans="1:16" x14ac:dyDescent="0.25">
      <c r="A111" s="125">
        <v>19</v>
      </c>
      <c r="B111" s="184" t="s">
        <v>891</v>
      </c>
      <c r="C111" s="185" t="s">
        <v>381</v>
      </c>
      <c r="D111" s="185" t="s">
        <v>17</v>
      </c>
      <c r="E111" s="185" t="s">
        <v>382</v>
      </c>
      <c r="F111" s="185" t="s">
        <v>383</v>
      </c>
      <c r="G111" s="133"/>
      <c r="H111" s="133"/>
      <c r="I111" s="133">
        <v>1</v>
      </c>
      <c r="J111" s="133"/>
      <c r="K111" s="133"/>
      <c r="L111" s="133"/>
      <c r="M111" s="133"/>
      <c r="N111" s="133"/>
      <c r="O111" s="136">
        <f>SUM(Таблица2380[[#This Row],[I Этап]:[VIII Этап]])</f>
        <v>1</v>
      </c>
      <c r="P111" s="133"/>
    </row>
    <row r="112" spans="1:16" x14ac:dyDescent="0.25">
      <c r="A112" s="125">
        <v>20</v>
      </c>
      <c r="B112" s="125" t="s">
        <v>1774</v>
      </c>
      <c r="C112" s="122" t="s">
        <v>1517</v>
      </c>
      <c r="D112" s="122" t="s">
        <v>17</v>
      </c>
      <c r="E112" s="122" t="s">
        <v>382</v>
      </c>
      <c r="F112" s="122" t="s">
        <v>1518</v>
      </c>
      <c r="G112" s="125"/>
      <c r="H112" s="125"/>
      <c r="I112" s="125"/>
      <c r="J112" s="125">
        <v>1</v>
      </c>
      <c r="K112" s="125"/>
      <c r="L112" s="125"/>
      <c r="M112" s="125"/>
      <c r="N112" s="125"/>
      <c r="O112" s="137">
        <f>SUM(Таблица2380[[#This Row],[I Этап]:[VIII Этап]])</f>
        <v>1</v>
      </c>
      <c r="P112" s="125"/>
    </row>
    <row r="113" spans="1:18" x14ac:dyDescent="0.25">
      <c r="A113" s="207" t="s">
        <v>363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</row>
    <row r="114" spans="1:18" x14ac:dyDescent="0.25">
      <c r="A114" s="128" t="s">
        <v>340</v>
      </c>
      <c r="B114" s="128" t="s">
        <v>341</v>
      </c>
      <c r="C114" s="129" t="s">
        <v>0</v>
      </c>
      <c r="D114" s="129" t="s">
        <v>1</v>
      </c>
      <c r="E114" s="129" t="s">
        <v>342</v>
      </c>
      <c r="F114" s="129" t="s">
        <v>3</v>
      </c>
      <c r="G114" s="128" t="s">
        <v>1060</v>
      </c>
      <c r="H114" s="128" t="s">
        <v>1061</v>
      </c>
      <c r="I114" s="128" t="s">
        <v>1062</v>
      </c>
      <c r="J114" s="128" t="s">
        <v>1063</v>
      </c>
      <c r="K114" s="128" t="s">
        <v>1064</v>
      </c>
      <c r="L114" s="128" t="s">
        <v>1065</v>
      </c>
      <c r="M114" s="128" t="s">
        <v>1066</v>
      </c>
      <c r="N114" s="128" t="s">
        <v>1067</v>
      </c>
      <c r="O114" s="128" t="s">
        <v>347</v>
      </c>
      <c r="P114" s="128" t="s">
        <v>1068</v>
      </c>
    </row>
    <row r="115" spans="1:18" x14ac:dyDescent="0.25">
      <c r="A115" s="125">
        <v>1</v>
      </c>
      <c r="B115" s="125" t="s">
        <v>907</v>
      </c>
      <c r="C115" s="122" t="s">
        <v>311</v>
      </c>
      <c r="D115" s="122" t="s">
        <v>17</v>
      </c>
      <c r="E115" s="122" t="s">
        <v>312</v>
      </c>
      <c r="F115" s="122" t="s">
        <v>11</v>
      </c>
      <c r="G115" s="77">
        <v>18</v>
      </c>
      <c r="H115" s="125">
        <v>25</v>
      </c>
      <c r="I115" s="125">
        <v>25</v>
      </c>
      <c r="J115" s="125">
        <v>25</v>
      </c>
      <c r="K115" s="125">
        <v>25</v>
      </c>
      <c r="L115" s="125">
        <v>25</v>
      </c>
      <c r="M115" s="125">
        <v>25</v>
      </c>
      <c r="N115" s="125"/>
      <c r="O115" s="67">
        <f>SUM(Таблица2481[[#This Row],[II Этап]:[VIII Этап]])</f>
        <v>150</v>
      </c>
      <c r="P115" s="125"/>
    </row>
    <row r="116" spans="1:18" x14ac:dyDescent="0.25">
      <c r="A116" s="125">
        <v>2</v>
      </c>
      <c r="B116" s="125" t="s">
        <v>915</v>
      </c>
      <c r="C116" s="122" t="s">
        <v>215</v>
      </c>
      <c r="D116" s="122" t="s">
        <v>17</v>
      </c>
      <c r="E116" s="122" t="s">
        <v>216</v>
      </c>
      <c r="F116" s="122" t="s">
        <v>155</v>
      </c>
      <c r="G116" s="125">
        <v>25</v>
      </c>
      <c r="H116" s="77">
        <v>15</v>
      </c>
      <c r="I116" s="77">
        <v>15</v>
      </c>
      <c r="J116" s="125">
        <v>18</v>
      </c>
      <c r="K116" s="125">
        <v>18</v>
      </c>
      <c r="L116" s="125">
        <v>18</v>
      </c>
      <c r="M116" s="125">
        <v>18</v>
      </c>
      <c r="N116" s="125">
        <v>25</v>
      </c>
      <c r="O116" s="67">
        <f>Таблица2481[[#This Row],[I Этап]]+Таблица2481[[#This Row],[IV Этап]]+Таблица2481[[#This Row],[V Этап]]+Таблица2481[[#This Row],[VI Этап]]+Таблица2481[[#This Row],[VII Этап]]+Таблица2481[[#This Row],[VIII Этап]]</f>
        <v>122</v>
      </c>
      <c r="P116" s="125"/>
    </row>
    <row r="117" spans="1:18" x14ac:dyDescent="0.25">
      <c r="A117" s="125">
        <v>3</v>
      </c>
      <c r="B117" s="125" t="s">
        <v>910</v>
      </c>
      <c r="C117" s="122" t="s">
        <v>277</v>
      </c>
      <c r="D117" s="122" t="s">
        <v>17</v>
      </c>
      <c r="E117" s="122" t="s">
        <v>278</v>
      </c>
      <c r="F117" s="122" t="s">
        <v>11</v>
      </c>
      <c r="G117" s="125">
        <v>15</v>
      </c>
      <c r="H117" s="125">
        <v>18</v>
      </c>
      <c r="I117" s="125">
        <v>18</v>
      </c>
      <c r="J117" s="125"/>
      <c r="K117" s="125">
        <v>15</v>
      </c>
      <c r="L117" s="125"/>
      <c r="M117" s="125"/>
      <c r="N117" s="125"/>
      <c r="O117" s="67">
        <f>SUM(Таблица2481[[#This Row],[I Этап]:[VIII Этап]])</f>
        <v>66</v>
      </c>
      <c r="P117" s="125"/>
    </row>
    <row r="118" spans="1:18" x14ac:dyDescent="0.25">
      <c r="A118" s="125">
        <v>4</v>
      </c>
      <c r="B118" s="125" t="s">
        <v>924</v>
      </c>
      <c r="C118" s="122" t="s">
        <v>160</v>
      </c>
      <c r="D118" s="122" t="s">
        <v>87</v>
      </c>
      <c r="E118" s="122" t="s">
        <v>161</v>
      </c>
      <c r="F118" s="122" t="s">
        <v>155</v>
      </c>
      <c r="G118" s="125">
        <v>12</v>
      </c>
      <c r="H118" s="125">
        <v>10</v>
      </c>
      <c r="I118" s="125">
        <v>10</v>
      </c>
      <c r="J118" s="125">
        <v>12</v>
      </c>
      <c r="K118" s="125"/>
      <c r="L118" s="125">
        <v>15</v>
      </c>
      <c r="M118" s="125"/>
      <c r="N118" s="125"/>
      <c r="O118" s="67">
        <f>SUM(Таблица2481[[#This Row],[I Этап]:[VIII Этап]])</f>
        <v>59</v>
      </c>
      <c r="P118" s="125"/>
    </row>
    <row r="119" spans="1:18" x14ac:dyDescent="0.25">
      <c r="A119" s="125">
        <v>5</v>
      </c>
      <c r="B119" s="125" t="s">
        <v>927</v>
      </c>
      <c r="C119" s="122" t="s">
        <v>41</v>
      </c>
      <c r="D119" s="122" t="s">
        <v>87</v>
      </c>
      <c r="E119" s="122" t="s">
        <v>42</v>
      </c>
      <c r="F119" s="122" t="s">
        <v>43</v>
      </c>
      <c r="G119" s="125">
        <v>10</v>
      </c>
      <c r="H119" s="125">
        <v>8</v>
      </c>
      <c r="I119" s="125">
        <v>12</v>
      </c>
      <c r="J119" s="125"/>
      <c r="K119" s="125"/>
      <c r="L119" s="125"/>
      <c r="M119" s="125"/>
      <c r="N119" s="125"/>
      <c r="O119" s="67">
        <f>SUM(Таблица2481[[#This Row],[I Этап]:[VIII Этап]])</f>
        <v>30</v>
      </c>
      <c r="P119" s="125"/>
    </row>
    <row r="120" spans="1:18" x14ac:dyDescent="0.25">
      <c r="A120" s="125">
        <v>6</v>
      </c>
      <c r="B120" s="125" t="s">
        <v>919</v>
      </c>
      <c r="C120" s="122" t="s">
        <v>76</v>
      </c>
      <c r="D120" s="122" t="s">
        <v>17</v>
      </c>
      <c r="E120" s="122" t="s">
        <v>77</v>
      </c>
      <c r="F120" s="122" t="s">
        <v>275</v>
      </c>
      <c r="G120" s="125"/>
      <c r="H120" s="125">
        <v>12</v>
      </c>
      <c r="I120" s="125"/>
      <c r="J120" s="125"/>
      <c r="K120" s="125">
        <v>12</v>
      </c>
      <c r="L120" s="125"/>
      <c r="M120" s="125"/>
      <c r="N120" s="125"/>
      <c r="O120" s="67">
        <f>SUM(Таблица2481[[#This Row],[I Этап]:[VIII Этап]])</f>
        <v>24</v>
      </c>
      <c r="P120" s="125"/>
    </row>
    <row r="121" spans="1:18" x14ac:dyDescent="0.25">
      <c r="A121" s="125">
        <v>7</v>
      </c>
      <c r="B121" s="125" t="s">
        <v>1789</v>
      </c>
      <c r="C121" s="122" t="s">
        <v>1504</v>
      </c>
      <c r="D121" s="122" t="s">
        <v>17</v>
      </c>
      <c r="E121" s="122" t="s">
        <v>399</v>
      </c>
      <c r="F121" s="122" t="s">
        <v>11</v>
      </c>
      <c r="G121" s="125"/>
      <c r="H121" s="125"/>
      <c r="I121" s="125"/>
      <c r="J121" s="125">
        <v>15</v>
      </c>
      <c r="K121" s="125"/>
      <c r="L121" s="125"/>
      <c r="M121" s="125"/>
      <c r="N121" s="125"/>
      <c r="O121" s="137">
        <f>SUM(Таблица2481[[#This Row],[I Этап]:[VIII Этап]])</f>
        <v>15</v>
      </c>
      <c r="P121" s="125"/>
    </row>
    <row r="122" spans="1:18" x14ac:dyDescent="0.25">
      <c r="A122" s="125">
        <v>8</v>
      </c>
      <c r="B122" s="125">
        <v>666</v>
      </c>
      <c r="C122" s="122" t="s">
        <v>184</v>
      </c>
      <c r="D122" s="122" t="s">
        <v>17</v>
      </c>
      <c r="E122" s="122" t="s">
        <v>185</v>
      </c>
      <c r="F122" s="122" t="s">
        <v>129</v>
      </c>
      <c r="G122" s="125">
        <v>8</v>
      </c>
      <c r="H122" s="125"/>
      <c r="I122" s="125"/>
      <c r="J122" s="125"/>
      <c r="K122" s="125"/>
      <c r="L122" s="125"/>
      <c r="M122" s="125"/>
      <c r="N122" s="125"/>
      <c r="O122" s="67">
        <f>SUM(Таблица2481[[#This Row],[I Этап]:[VIII Этап]])</f>
        <v>8</v>
      </c>
      <c r="P122" s="125"/>
    </row>
    <row r="123" spans="1:18" x14ac:dyDescent="0.25">
      <c r="A123" s="125">
        <v>9</v>
      </c>
      <c r="B123" s="133" t="s">
        <v>1439</v>
      </c>
      <c r="C123" s="134" t="s">
        <v>1106</v>
      </c>
      <c r="D123" s="134" t="s">
        <v>17</v>
      </c>
      <c r="E123" s="134" t="s">
        <v>161</v>
      </c>
      <c r="F123" s="134" t="s">
        <v>1107</v>
      </c>
      <c r="G123" s="133"/>
      <c r="H123" s="133"/>
      <c r="I123" s="133">
        <v>8</v>
      </c>
      <c r="J123" s="133"/>
      <c r="K123" s="133"/>
      <c r="L123" s="133"/>
      <c r="M123" s="133"/>
      <c r="N123" s="133"/>
      <c r="O123" s="136">
        <f>SUM(Таблица2481[[#This Row],[I Этап]:[VIII Этап]])</f>
        <v>8</v>
      </c>
      <c r="P123" s="133"/>
    </row>
    <row r="124" spans="1:18" x14ac:dyDescent="0.25">
      <c r="A124" s="125">
        <v>10</v>
      </c>
      <c r="B124" s="125" t="s">
        <v>931</v>
      </c>
      <c r="C124" s="122" t="s">
        <v>932</v>
      </c>
      <c r="D124" s="122" t="s">
        <v>17</v>
      </c>
      <c r="E124" s="122" t="s">
        <v>161</v>
      </c>
      <c r="F124" s="122" t="s">
        <v>933</v>
      </c>
      <c r="G124" s="125"/>
      <c r="H124" s="125">
        <v>6</v>
      </c>
      <c r="I124" s="125"/>
      <c r="J124" s="125"/>
      <c r="K124" s="125"/>
      <c r="L124" s="125"/>
      <c r="M124" s="125"/>
      <c r="N124" s="125"/>
      <c r="O124" s="67">
        <f>SUM(Таблица2481[[#This Row],[I Этап]:[VIII Этап]])</f>
        <v>6</v>
      </c>
      <c r="P124" s="125"/>
    </row>
    <row r="125" spans="1:18" x14ac:dyDescent="0.25">
      <c r="A125" s="125">
        <v>11</v>
      </c>
      <c r="B125" s="125" t="s">
        <v>939</v>
      </c>
      <c r="C125" s="122" t="s">
        <v>398</v>
      </c>
      <c r="D125" s="122" t="s">
        <v>17</v>
      </c>
      <c r="E125" s="122" t="s">
        <v>399</v>
      </c>
      <c r="F125" s="122" t="s">
        <v>400</v>
      </c>
      <c r="G125" s="125"/>
      <c r="H125" s="125">
        <v>4</v>
      </c>
      <c r="I125" s="125"/>
      <c r="J125" s="125"/>
      <c r="K125" s="125"/>
      <c r="L125" s="125"/>
      <c r="M125" s="125"/>
      <c r="N125" s="125"/>
      <c r="O125" s="67">
        <f>SUM(Таблица2481[[#This Row],[I Этап]:[VIII Этап]])</f>
        <v>4</v>
      </c>
      <c r="P125" s="125"/>
    </row>
    <row r="126" spans="1:18" x14ac:dyDescent="0.25">
      <c r="A126" s="207" t="s">
        <v>364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</row>
    <row r="127" spans="1:18" x14ac:dyDescent="0.25">
      <c r="A127" s="128" t="s">
        <v>340</v>
      </c>
      <c r="B127" s="128" t="s">
        <v>341</v>
      </c>
      <c r="C127" s="129" t="s">
        <v>0</v>
      </c>
      <c r="D127" s="129" t="s">
        <v>1</v>
      </c>
      <c r="E127" s="129" t="s">
        <v>342</v>
      </c>
      <c r="F127" s="129" t="s">
        <v>3</v>
      </c>
      <c r="G127" s="128" t="s">
        <v>1060</v>
      </c>
      <c r="H127" s="128" t="s">
        <v>1061</v>
      </c>
      <c r="I127" s="128" t="s">
        <v>1062</v>
      </c>
      <c r="J127" s="128" t="s">
        <v>1063</v>
      </c>
      <c r="K127" s="128" t="s">
        <v>1064</v>
      </c>
      <c r="L127" s="128" t="s">
        <v>1065</v>
      </c>
      <c r="M127" s="128" t="s">
        <v>1066</v>
      </c>
      <c r="N127" s="128" t="s">
        <v>1067</v>
      </c>
      <c r="O127" s="128" t="s">
        <v>347</v>
      </c>
      <c r="P127" s="128" t="s">
        <v>1068</v>
      </c>
    </row>
    <row r="128" spans="1:18" x14ac:dyDescent="0.25">
      <c r="A128" s="125">
        <v>1</v>
      </c>
      <c r="B128" s="125" t="s">
        <v>951</v>
      </c>
      <c r="C128" s="122" t="s">
        <v>130</v>
      </c>
      <c r="D128" s="122" t="s">
        <v>17</v>
      </c>
      <c r="E128" s="122" t="s">
        <v>92</v>
      </c>
      <c r="F128" s="122" t="s">
        <v>36</v>
      </c>
      <c r="G128" s="125">
        <v>18</v>
      </c>
      <c r="H128" s="125">
        <v>18</v>
      </c>
      <c r="I128" s="125">
        <v>18</v>
      </c>
      <c r="J128" s="125">
        <v>25</v>
      </c>
      <c r="K128" s="77">
        <v>15</v>
      </c>
      <c r="L128" s="125">
        <v>25</v>
      </c>
      <c r="M128" s="77">
        <v>10</v>
      </c>
      <c r="N128" s="125">
        <v>18</v>
      </c>
      <c r="O128" s="67">
        <f>Таблица2582[[#This Row],[I Этап]]+Таблица2582[[#This Row],[II Этап]]+Таблица2582[[#This Row],[III Этап]]+Таблица2582[[#This Row],[IV Этап]]+Таблица2582[[#This Row],[VI Этап]]+Таблица2582[[#This Row],[VIII Этап]]</f>
        <v>122</v>
      </c>
      <c r="P128" s="125"/>
      <c r="R128" s="122"/>
    </row>
    <row r="129" spans="1:18" x14ac:dyDescent="0.25">
      <c r="A129" s="125">
        <v>2</v>
      </c>
      <c r="B129" s="125" t="s">
        <v>957</v>
      </c>
      <c r="C129" s="122" t="s">
        <v>33</v>
      </c>
      <c r="D129" s="122" t="s">
        <v>17</v>
      </c>
      <c r="E129" s="122" t="s">
        <v>34</v>
      </c>
      <c r="F129" s="122" t="s">
        <v>40</v>
      </c>
      <c r="G129" s="125">
        <v>15</v>
      </c>
      <c r="H129" s="125">
        <v>15</v>
      </c>
      <c r="I129" s="125">
        <v>15</v>
      </c>
      <c r="J129" s="125">
        <v>15</v>
      </c>
      <c r="K129" s="125">
        <v>12</v>
      </c>
      <c r="L129" s="125">
        <v>15</v>
      </c>
      <c r="M129" s="77">
        <v>12</v>
      </c>
      <c r="N129" s="77">
        <v>12</v>
      </c>
      <c r="O129" s="67">
        <f>SUM(Таблица2582[[#This Row],[I Этап]:[VI Этап]])</f>
        <v>87</v>
      </c>
      <c r="P129" s="125"/>
      <c r="R129" s="122"/>
    </row>
    <row r="130" spans="1:18" x14ac:dyDescent="0.25">
      <c r="A130" s="125">
        <v>3</v>
      </c>
      <c r="B130" s="125">
        <v>15</v>
      </c>
      <c r="C130" s="166" t="s">
        <v>85</v>
      </c>
      <c r="D130" s="166" t="s">
        <v>17</v>
      </c>
      <c r="E130" s="166" t="s">
        <v>35</v>
      </c>
      <c r="F130" s="166" t="s">
        <v>36</v>
      </c>
      <c r="G130" s="125">
        <v>8</v>
      </c>
      <c r="H130" s="125"/>
      <c r="I130" s="125">
        <v>25</v>
      </c>
      <c r="J130" s="125"/>
      <c r="K130" s="125">
        <v>18</v>
      </c>
      <c r="L130" s="125">
        <v>18</v>
      </c>
      <c r="M130" s="125">
        <v>15</v>
      </c>
      <c r="N130" s="125"/>
      <c r="O130" s="67">
        <f>SUM(Таблица2582[[#This Row],[I Этап]:[VIII Этап]])</f>
        <v>84</v>
      </c>
      <c r="P130" s="125"/>
      <c r="R130" s="122"/>
    </row>
    <row r="131" spans="1:18" x14ac:dyDescent="0.25">
      <c r="A131" s="125">
        <v>4</v>
      </c>
      <c r="B131" s="125" t="s">
        <v>969</v>
      </c>
      <c r="C131" s="122" t="s">
        <v>205</v>
      </c>
      <c r="D131" s="122" t="s">
        <v>104</v>
      </c>
      <c r="E131" s="122" t="s">
        <v>34</v>
      </c>
      <c r="F131" s="122" t="s">
        <v>222</v>
      </c>
      <c r="G131" s="125">
        <v>10</v>
      </c>
      <c r="H131" s="125">
        <v>10</v>
      </c>
      <c r="I131" s="125">
        <v>8</v>
      </c>
      <c r="J131" s="125">
        <v>10</v>
      </c>
      <c r="K131" s="125"/>
      <c r="L131" s="125"/>
      <c r="M131" s="125">
        <v>8</v>
      </c>
      <c r="N131" s="125">
        <v>10</v>
      </c>
      <c r="O131" s="67">
        <f>SUM(Таблица2582[[#This Row],[I Этап]:[VIII Этап]])</f>
        <v>56</v>
      </c>
      <c r="P131" s="125"/>
      <c r="R131" s="122"/>
    </row>
    <row r="132" spans="1:18" x14ac:dyDescent="0.25">
      <c r="A132" s="125">
        <v>5</v>
      </c>
      <c r="B132" s="125" t="s">
        <v>1008</v>
      </c>
      <c r="C132" s="122" t="s">
        <v>307</v>
      </c>
      <c r="D132" s="122" t="s">
        <v>17</v>
      </c>
      <c r="E132" s="122" t="s">
        <v>35</v>
      </c>
      <c r="F132" s="122" t="s">
        <v>308</v>
      </c>
      <c r="G132" s="125"/>
      <c r="H132" s="125"/>
      <c r="I132" s="125"/>
      <c r="J132" s="125"/>
      <c r="K132" s="125">
        <v>1</v>
      </c>
      <c r="L132" s="125"/>
      <c r="M132" s="125">
        <v>25</v>
      </c>
      <c r="N132" s="125">
        <v>25</v>
      </c>
      <c r="O132" s="137">
        <f>SUM(Таблица2582[[#This Row],[I Этап]:[VIII Этап]])</f>
        <v>51</v>
      </c>
      <c r="P132" s="125"/>
      <c r="R132" s="122"/>
    </row>
    <row r="133" spans="1:18" x14ac:dyDescent="0.25">
      <c r="A133" s="125">
        <v>6</v>
      </c>
      <c r="B133" s="125">
        <v>141</v>
      </c>
      <c r="C133" s="166" t="s">
        <v>298</v>
      </c>
      <c r="D133" s="166" t="s">
        <v>17</v>
      </c>
      <c r="E133" s="166" t="s">
        <v>299</v>
      </c>
      <c r="F133" s="166" t="s">
        <v>36</v>
      </c>
      <c r="G133" s="125">
        <v>25</v>
      </c>
      <c r="H133" s="125"/>
      <c r="I133" s="125">
        <v>12</v>
      </c>
      <c r="J133" s="125"/>
      <c r="K133" s="125">
        <v>10</v>
      </c>
      <c r="L133" s="125"/>
      <c r="M133" s="125"/>
      <c r="N133" s="125"/>
      <c r="O133" s="67">
        <f>SUM(Таблица2582[[#This Row],[I Этап]:[VIII Этап]])</f>
        <v>47</v>
      </c>
      <c r="P133" s="125"/>
      <c r="R133" s="122"/>
    </row>
    <row r="134" spans="1:18" x14ac:dyDescent="0.25">
      <c r="A134" s="125">
        <v>7</v>
      </c>
      <c r="B134" s="125" t="s">
        <v>963</v>
      </c>
      <c r="C134" s="122" t="s">
        <v>373</v>
      </c>
      <c r="D134" s="122" t="s">
        <v>17</v>
      </c>
      <c r="E134" s="122" t="s">
        <v>49</v>
      </c>
      <c r="F134" s="127" t="s">
        <v>1059</v>
      </c>
      <c r="G134" s="125"/>
      <c r="H134" s="125">
        <v>12</v>
      </c>
      <c r="I134" s="125">
        <v>10</v>
      </c>
      <c r="J134" s="125"/>
      <c r="K134" s="125">
        <v>25</v>
      </c>
      <c r="L134" s="125"/>
      <c r="M134" s="125"/>
      <c r="N134" s="125"/>
      <c r="O134" s="67">
        <f>SUM(Таблица2582[[#This Row],[I Этап]:[VIII Этап]])</f>
        <v>47</v>
      </c>
      <c r="P134" s="125"/>
      <c r="R134" s="122"/>
    </row>
    <row r="135" spans="1:18" collapsed="1" x14ac:dyDescent="0.25">
      <c r="A135" s="125">
        <v>8</v>
      </c>
      <c r="B135" s="125" t="s">
        <v>945</v>
      </c>
      <c r="C135" s="122" t="s">
        <v>238</v>
      </c>
      <c r="D135" s="122" t="s">
        <v>17</v>
      </c>
      <c r="E135" s="122" t="s">
        <v>236</v>
      </c>
      <c r="F135" s="122" t="s">
        <v>237</v>
      </c>
      <c r="G135" s="125">
        <v>1</v>
      </c>
      <c r="H135" s="125">
        <v>25</v>
      </c>
      <c r="I135" s="125"/>
      <c r="J135" s="125">
        <v>18</v>
      </c>
      <c r="K135" s="125"/>
      <c r="L135" s="125"/>
      <c r="M135" s="125"/>
      <c r="N135" s="125"/>
      <c r="O135" s="67">
        <f>SUM(Таблица2582[[#This Row],[I Этап]:[VIII Этап]])</f>
        <v>44</v>
      </c>
      <c r="P135" s="125"/>
      <c r="R135" s="122"/>
    </row>
    <row r="136" spans="1:18" x14ac:dyDescent="0.25">
      <c r="A136" s="125">
        <v>9</v>
      </c>
      <c r="B136" s="125">
        <v>2</v>
      </c>
      <c r="C136" s="166" t="s">
        <v>214</v>
      </c>
      <c r="D136" s="166" t="s">
        <v>17</v>
      </c>
      <c r="E136" s="166" t="s">
        <v>35</v>
      </c>
      <c r="F136" s="166" t="s">
        <v>40</v>
      </c>
      <c r="G136" s="125">
        <v>12</v>
      </c>
      <c r="H136" s="125"/>
      <c r="I136" s="125">
        <v>4</v>
      </c>
      <c r="J136" s="125">
        <v>4</v>
      </c>
      <c r="K136" s="125">
        <v>8</v>
      </c>
      <c r="L136" s="125"/>
      <c r="M136" s="125"/>
      <c r="N136" s="125"/>
      <c r="O136" s="67">
        <f>SUM(Таблица2582[[#This Row],[I Этап]:[VIII Этап]])</f>
        <v>28</v>
      </c>
      <c r="P136" s="125"/>
      <c r="R136" s="122"/>
    </row>
    <row r="137" spans="1:18" x14ac:dyDescent="0.25">
      <c r="A137" s="125">
        <v>10</v>
      </c>
      <c r="B137" s="125" t="s">
        <v>974</v>
      </c>
      <c r="C137" s="122" t="s">
        <v>290</v>
      </c>
      <c r="D137" s="122" t="s">
        <v>17</v>
      </c>
      <c r="E137" s="122" t="s">
        <v>171</v>
      </c>
      <c r="F137" s="122" t="s">
        <v>291</v>
      </c>
      <c r="G137" s="125">
        <v>6</v>
      </c>
      <c r="H137" s="125">
        <v>8</v>
      </c>
      <c r="I137" s="125">
        <v>6</v>
      </c>
      <c r="J137" s="125">
        <v>8</v>
      </c>
      <c r="K137" s="125"/>
      <c r="L137" s="125"/>
      <c r="M137" s="125"/>
      <c r="N137" s="125"/>
      <c r="O137" s="67">
        <f>SUM(Таблица2582[[#This Row],[I Этап]:[VIII Этап]])</f>
        <v>28</v>
      </c>
      <c r="P137" s="125"/>
    </row>
    <row r="138" spans="1:18" x14ac:dyDescent="0.25">
      <c r="A138" s="125">
        <v>11</v>
      </c>
      <c r="B138" s="125" t="s">
        <v>1003</v>
      </c>
      <c r="C138" s="122" t="s">
        <v>280</v>
      </c>
      <c r="D138" s="122" t="s">
        <v>17</v>
      </c>
      <c r="E138" s="122" t="s">
        <v>35</v>
      </c>
      <c r="F138" s="122" t="s">
        <v>308</v>
      </c>
      <c r="G138" s="125"/>
      <c r="H138" s="125"/>
      <c r="I138" s="125"/>
      <c r="J138" s="125"/>
      <c r="K138" s="125"/>
      <c r="L138" s="125"/>
      <c r="M138" s="125">
        <v>18</v>
      </c>
      <c r="N138" s="125">
        <v>8</v>
      </c>
      <c r="O138" s="137">
        <f>SUM(Таблица2582[[#This Row],[I Этап]:[VIII Этап]])</f>
        <v>26</v>
      </c>
      <c r="P138" s="125"/>
    </row>
    <row r="139" spans="1:18" x14ac:dyDescent="0.25">
      <c r="A139" s="125">
        <v>12</v>
      </c>
      <c r="B139" s="51" t="s">
        <v>1019</v>
      </c>
      <c r="C139" s="52" t="s">
        <v>8</v>
      </c>
      <c r="D139" s="52" t="s">
        <v>17</v>
      </c>
      <c r="E139" s="52" t="s">
        <v>44</v>
      </c>
      <c r="F139" s="52" t="s">
        <v>1888</v>
      </c>
      <c r="G139" s="133"/>
      <c r="H139" s="133"/>
      <c r="I139" s="133">
        <v>2</v>
      </c>
      <c r="J139" s="133"/>
      <c r="K139" s="133">
        <v>4</v>
      </c>
      <c r="L139" s="133">
        <v>10</v>
      </c>
      <c r="M139" s="133">
        <v>4</v>
      </c>
      <c r="N139" s="133">
        <v>6</v>
      </c>
      <c r="O139" s="136">
        <f>SUM(Таблица2582[[#This Row],[I Этап]:[VIII Этап]])</f>
        <v>26</v>
      </c>
      <c r="P139" s="133"/>
    </row>
    <row r="140" spans="1:18" x14ac:dyDescent="0.25">
      <c r="A140" s="125">
        <v>13</v>
      </c>
      <c r="B140" s="51" t="s">
        <v>1495</v>
      </c>
      <c r="C140" s="52" t="s">
        <v>1097</v>
      </c>
      <c r="D140" s="52" t="s">
        <v>17</v>
      </c>
      <c r="E140" s="52" t="s">
        <v>141</v>
      </c>
      <c r="F140" s="52" t="s">
        <v>40</v>
      </c>
      <c r="G140" s="133"/>
      <c r="H140" s="133"/>
      <c r="I140" s="133">
        <v>1</v>
      </c>
      <c r="J140" s="133">
        <v>1</v>
      </c>
      <c r="K140" s="133"/>
      <c r="L140" s="133">
        <v>12</v>
      </c>
      <c r="M140" s="133">
        <v>6</v>
      </c>
      <c r="N140" s="133"/>
      <c r="O140" s="136">
        <f>SUM(Таблица2582[[#This Row],[I Этап]:[VIII Этап]])</f>
        <v>20</v>
      </c>
      <c r="P140" s="133"/>
    </row>
    <row r="141" spans="1:18" x14ac:dyDescent="0.25">
      <c r="A141" s="125">
        <v>14</v>
      </c>
      <c r="B141" s="125" t="s">
        <v>1025</v>
      </c>
      <c r="C141" s="122" t="s">
        <v>292</v>
      </c>
      <c r="D141" s="122" t="s">
        <v>17</v>
      </c>
      <c r="E141" s="122" t="s">
        <v>35</v>
      </c>
      <c r="F141" s="122" t="s">
        <v>308</v>
      </c>
      <c r="G141" s="125"/>
      <c r="H141" s="125"/>
      <c r="I141" s="125"/>
      <c r="J141" s="125"/>
      <c r="K141" s="125">
        <v>2</v>
      </c>
      <c r="L141" s="125"/>
      <c r="M141" s="125"/>
      <c r="N141" s="125">
        <v>15</v>
      </c>
      <c r="O141" s="137">
        <f>SUM(Таблица2582[[#This Row],[I Этап]:[VIII Этап]])</f>
        <v>17</v>
      </c>
      <c r="P141" s="125"/>
    </row>
    <row r="142" spans="1:18" x14ac:dyDescent="0.25">
      <c r="A142" s="125">
        <v>15</v>
      </c>
      <c r="B142" s="125">
        <v>115</v>
      </c>
      <c r="C142" s="166" t="s">
        <v>248</v>
      </c>
      <c r="D142" s="166" t="s">
        <v>17</v>
      </c>
      <c r="E142" s="166" t="s">
        <v>236</v>
      </c>
      <c r="F142" s="166" t="s">
        <v>237</v>
      </c>
      <c r="G142" s="125">
        <v>2</v>
      </c>
      <c r="H142" s="125"/>
      <c r="I142" s="125"/>
      <c r="J142" s="125">
        <v>12</v>
      </c>
      <c r="K142" s="125"/>
      <c r="L142" s="125"/>
      <c r="M142" s="125"/>
      <c r="N142" s="125"/>
      <c r="O142" s="67">
        <f>SUM(Таблица2582[[#This Row],[I Этап]:[VIII Этап]])</f>
        <v>14</v>
      </c>
      <c r="P142" s="125"/>
    </row>
    <row r="143" spans="1:18" x14ac:dyDescent="0.25">
      <c r="A143" s="125">
        <v>16</v>
      </c>
      <c r="B143" s="125" t="s">
        <v>992</v>
      </c>
      <c r="C143" s="122" t="s">
        <v>365</v>
      </c>
      <c r="D143" s="122" t="s">
        <v>17</v>
      </c>
      <c r="E143" s="122" t="s">
        <v>94</v>
      </c>
      <c r="F143" s="122" t="s">
        <v>30</v>
      </c>
      <c r="G143" s="125">
        <v>4</v>
      </c>
      <c r="H143" s="125">
        <v>2</v>
      </c>
      <c r="I143" s="125"/>
      <c r="J143" s="125">
        <v>6</v>
      </c>
      <c r="K143" s="125"/>
      <c r="L143" s="125"/>
      <c r="M143" s="125"/>
      <c r="N143" s="125"/>
      <c r="O143" s="67">
        <f>SUM(Таблица2582[[#This Row],[I Этап]:[VIII Этап]])</f>
        <v>12</v>
      </c>
      <c r="P143" s="125"/>
    </row>
    <row r="144" spans="1:18" x14ac:dyDescent="0.25">
      <c r="A144" s="125">
        <v>17</v>
      </c>
      <c r="B144" s="125" t="s">
        <v>1040</v>
      </c>
      <c r="C144" s="122" t="s">
        <v>419</v>
      </c>
      <c r="D144" s="122" t="s">
        <v>17</v>
      </c>
      <c r="E144" s="122" t="s">
        <v>285</v>
      </c>
      <c r="F144" s="122" t="s">
        <v>222</v>
      </c>
      <c r="G144" s="125"/>
      <c r="H144" s="125"/>
      <c r="I144" s="125"/>
      <c r="J144" s="125"/>
      <c r="K144" s="125"/>
      <c r="L144" s="125">
        <v>8</v>
      </c>
      <c r="M144" s="125"/>
      <c r="N144" s="125"/>
      <c r="O144" s="137">
        <f>SUM(Таблица2582[[#This Row],[I Этап]:[VIII Этап]])</f>
        <v>8</v>
      </c>
      <c r="P144" s="125"/>
    </row>
    <row r="145" spans="1:16" x14ac:dyDescent="0.25">
      <c r="A145" s="125">
        <v>18</v>
      </c>
      <c r="B145" s="125" t="s">
        <v>1484</v>
      </c>
      <c r="C145" s="122" t="s">
        <v>1098</v>
      </c>
      <c r="D145" s="122" t="s">
        <v>17</v>
      </c>
      <c r="E145" s="122" t="s">
        <v>141</v>
      </c>
      <c r="F145" s="122" t="s">
        <v>40</v>
      </c>
      <c r="G145" s="125"/>
      <c r="H145" s="125"/>
      <c r="I145" s="125"/>
      <c r="J145" s="125"/>
      <c r="K145" s="125"/>
      <c r="L145" s="125">
        <v>6</v>
      </c>
      <c r="M145" s="125">
        <v>2</v>
      </c>
      <c r="N145" s="125"/>
      <c r="O145" s="137">
        <f>SUM(Таблица2582[[#This Row],[I Этап]:[VIII Этап]])</f>
        <v>8</v>
      </c>
      <c r="P145" s="125"/>
    </row>
    <row r="146" spans="1:16" x14ac:dyDescent="0.25">
      <c r="A146" s="125">
        <v>19</v>
      </c>
      <c r="B146" s="125" t="s">
        <v>980</v>
      </c>
      <c r="C146" s="122" t="s">
        <v>372</v>
      </c>
      <c r="D146" s="122" t="s">
        <v>20</v>
      </c>
      <c r="E146" s="122" t="s">
        <v>35</v>
      </c>
      <c r="F146" s="122" t="s">
        <v>303</v>
      </c>
      <c r="G146" s="125"/>
      <c r="H146" s="125">
        <v>6</v>
      </c>
      <c r="I146" s="125"/>
      <c r="J146" s="125"/>
      <c r="K146" s="125"/>
      <c r="L146" s="125"/>
      <c r="M146" s="125"/>
      <c r="N146" s="125"/>
      <c r="O146" s="67">
        <f>SUM(Таблица2582[[#This Row],[I Этап]:[VIII Этап]])</f>
        <v>6</v>
      </c>
      <c r="P146" s="125"/>
    </row>
    <row r="147" spans="1:16" x14ac:dyDescent="0.25">
      <c r="A147" s="125">
        <v>20</v>
      </c>
      <c r="B147" s="125" t="s">
        <v>2251</v>
      </c>
      <c r="C147" s="122" t="s">
        <v>73</v>
      </c>
      <c r="D147" s="122" t="s">
        <v>17</v>
      </c>
      <c r="E147" s="122" t="s">
        <v>74</v>
      </c>
      <c r="F147" s="122" t="s">
        <v>75</v>
      </c>
      <c r="G147" s="125"/>
      <c r="H147" s="125"/>
      <c r="I147" s="125"/>
      <c r="J147" s="125"/>
      <c r="K147" s="125">
        <v>6</v>
      </c>
      <c r="L147" s="125"/>
      <c r="M147" s="125"/>
      <c r="N147" s="125"/>
      <c r="O147" s="137">
        <f>SUM(Таблица2582[[#This Row],[I Этап]:[VIII Этап]])</f>
        <v>6</v>
      </c>
      <c r="P147" s="125"/>
    </row>
    <row r="148" spans="1:16" x14ac:dyDescent="0.25">
      <c r="A148" s="125">
        <v>21</v>
      </c>
      <c r="B148" s="125" t="s">
        <v>986</v>
      </c>
      <c r="C148" s="122" t="s">
        <v>359</v>
      </c>
      <c r="D148" s="122" t="s">
        <v>17</v>
      </c>
      <c r="E148" s="122" t="s">
        <v>94</v>
      </c>
      <c r="F148" s="122" t="s">
        <v>30</v>
      </c>
      <c r="G148" s="125"/>
      <c r="H148" s="125">
        <v>4</v>
      </c>
      <c r="I148" s="125"/>
      <c r="J148" s="125"/>
      <c r="K148" s="125"/>
      <c r="L148" s="125"/>
      <c r="M148" s="125"/>
      <c r="N148" s="125"/>
      <c r="O148" s="67">
        <f>SUM(Таблица2582[[#This Row],[I Этап]:[VIII Этап]])</f>
        <v>4</v>
      </c>
      <c r="P148" s="125"/>
    </row>
    <row r="149" spans="1:16" x14ac:dyDescent="0.25">
      <c r="A149" s="125">
        <v>22</v>
      </c>
      <c r="B149" s="125" t="s">
        <v>1828</v>
      </c>
      <c r="C149" s="122" t="s">
        <v>262</v>
      </c>
      <c r="D149" s="122" t="s">
        <v>17</v>
      </c>
      <c r="E149" s="122" t="s">
        <v>141</v>
      </c>
      <c r="F149" s="122" t="s">
        <v>40</v>
      </c>
      <c r="G149" s="125"/>
      <c r="H149" s="125"/>
      <c r="I149" s="125"/>
      <c r="J149" s="125">
        <v>2</v>
      </c>
      <c r="K149" s="125"/>
      <c r="L149" s="125"/>
      <c r="M149" s="125"/>
      <c r="N149" s="125"/>
      <c r="O149" s="137">
        <f>SUM(Таблица2582[[#This Row],[I Этап]:[VIII Этап]])</f>
        <v>2</v>
      </c>
      <c r="P149" s="125"/>
    </row>
    <row r="150" spans="1:16" x14ac:dyDescent="0.25">
      <c r="A150" s="125">
        <v>23</v>
      </c>
      <c r="B150" s="125" t="s">
        <v>997</v>
      </c>
      <c r="C150" s="122" t="s">
        <v>265</v>
      </c>
      <c r="D150" s="122" t="s">
        <v>17</v>
      </c>
      <c r="E150" s="122" t="s">
        <v>269</v>
      </c>
      <c r="F150" s="122" t="s">
        <v>303</v>
      </c>
      <c r="G150" s="125"/>
      <c r="H150" s="125">
        <v>1</v>
      </c>
      <c r="I150" s="125"/>
      <c r="J150" s="125"/>
      <c r="K150" s="125"/>
      <c r="L150" s="125"/>
      <c r="M150" s="125"/>
      <c r="N150" s="125"/>
      <c r="O150" s="67">
        <f>SUM(Таблица2582[[#This Row],[I Этап]:[VIII Этап]])</f>
        <v>1</v>
      </c>
      <c r="P150" s="125"/>
    </row>
  </sheetData>
  <mergeCells count="8">
    <mergeCell ref="A113:P113"/>
    <mergeCell ref="A126:P126"/>
    <mergeCell ref="A1:P1"/>
    <mergeCell ref="A2:P2"/>
    <mergeCell ref="A25:P25"/>
    <mergeCell ref="A47:P47"/>
    <mergeCell ref="A68:P68"/>
    <mergeCell ref="A91:P91"/>
  </mergeCell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sqref="A1:P1"/>
    </sheetView>
  </sheetViews>
  <sheetFormatPr defaultRowHeight="15" x14ac:dyDescent="0.25"/>
  <cols>
    <col min="1" max="2" width="9.140625" style="167"/>
    <col min="3" max="3" width="24.28515625" style="167" customWidth="1"/>
    <col min="4" max="4" width="18.5703125" style="167" customWidth="1"/>
    <col min="5" max="5" width="30" style="167" customWidth="1"/>
    <col min="6" max="6" width="31.42578125" style="167" customWidth="1"/>
    <col min="7" max="7" width="9.140625" style="173" customWidth="1"/>
    <col min="8" max="16" width="9.140625" style="173"/>
    <col min="17" max="16384" width="9.140625" style="167"/>
  </cols>
  <sheetData>
    <row r="1" spans="1:19" ht="15.75" x14ac:dyDescent="0.25">
      <c r="A1" s="208" t="s">
        <v>1862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9" x14ac:dyDescent="0.25">
      <c r="A2" s="51" t="s">
        <v>340</v>
      </c>
      <c r="B2" s="51" t="s">
        <v>341</v>
      </c>
      <c r="C2" s="52" t="s">
        <v>0</v>
      </c>
      <c r="D2" s="52" t="s">
        <v>1</v>
      </c>
      <c r="E2" s="52" t="s">
        <v>342</v>
      </c>
      <c r="F2" s="52" t="s">
        <v>3</v>
      </c>
      <c r="G2" s="128" t="s">
        <v>1060</v>
      </c>
      <c r="H2" s="130" t="s">
        <v>1061</v>
      </c>
      <c r="I2" s="130" t="s">
        <v>1062</v>
      </c>
      <c r="J2" s="130" t="s">
        <v>1063</v>
      </c>
      <c r="K2" s="130" t="s">
        <v>1064</v>
      </c>
      <c r="L2" s="130" t="s">
        <v>1065</v>
      </c>
      <c r="M2" s="130" t="s">
        <v>1066</v>
      </c>
      <c r="N2" s="130" t="s">
        <v>1067</v>
      </c>
      <c r="O2" s="130" t="s">
        <v>347</v>
      </c>
      <c r="P2" s="130" t="s">
        <v>1068</v>
      </c>
    </row>
    <row r="3" spans="1:19" x14ac:dyDescent="0.25">
      <c r="A3" s="125">
        <v>1</v>
      </c>
      <c r="B3" s="125" t="s">
        <v>644</v>
      </c>
      <c r="C3" s="122" t="s">
        <v>4</v>
      </c>
      <c r="D3" s="122" t="s">
        <v>5</v>
      </c>
      <c r="E3" s="122" t="s">
        <v>6</v>
      </c>
      <c r="F3" s="122" t="s">
        <v>11</v>
      </c>
      <c r="G3" s="77">
        <v>2</v>
      </c>
      <c r="H3" s="77">
        <v>25</v>
      </c>
      <c r="I3" s="77">
        <v>25</v>
      </c>
      <c r="J3" s="77">
        <v>25</v>
      </c>
      <c r="K3" s="77">
        <v>18</v>
      </c>
      <c r="L3" s="77">
        <v>10</v>
      </c>
      <c r="M3" s="77">
        <v>18</v>
      </c>
      <c r="N3" s="77">
        <v>18</v>
      </c>
      <c r="O3" s="77">
        <f>SUM(Таблица26[[#This Row],[I Этап]:[VIII Этап]])</f>
        <v>141</v>
      </c>
      <c r="P3" s="77"/>
      <c r="R3" s="122"/>
      <c r="S3" s="52"/>
    </row>
    <row r="4" spans="1:19" x14ac:dyDescent="0.25">
      <c r="A4" s="125">
        <v>2</v>
      </c>
      <c r="B4" s="125" t="s">
        <v>764</v>
      </c>
      <c r="C4" s="122" t="s">
        <v>19</v>
      </c>
      <c r="D4" s="122" t="s">
        <v>20</v>
      </c>
      <c r="E4" s="122" t="s">
        <v>141</v>
      </c>
      <c r="F4" s="122" t="s">
        <v>21</v>
      </c>
      <c r="G4" s="77">
        <v>10</v>
      </c>
      <c r="H4" s="77">
        <v>12</v>
      </c>
      <c r="I4" s="77"/>
      <c r="J4" s="77">
        <v>6</v>
      </c>
      <c r="K4" s="77">
        <v>12</v>
      </c>
      <c r="L4" s="77">
        <v>8</v>
      </c>
      <c r="M4" s="77">
        <v>15</v>
      </c>
      <c r="N4" s="77">
        <v>25</v>
      </c>
      <c r="O4" s="77">
        <f>SUM(Таблица26[[#This Row],[I Этап]:[VIII Этап]])</f>
        <v>88</v>
      </c>
      <c r="P4" s="77"/>
      <c r="R4" s="122"/>
      <c r="S4" s="52"/>
    </row>
    <row r="5" spans="1:19" x14ac:dyDescent="0.25">
      <c r="A5" s="125">
        <v>3</v>
      </c>
      <c r="B5" s="51" t="s">
        <v>1357</v>
      </c>
      <c r="C5" s="52" t="s">
        <v>1096</v>
      </c>
      <c r="D5" s="52" t="s">
        <v>17</v>
      </c>
      <c r="E5" s="52" t="s">
        <v>92</v>
      </c>
      <c r="F5" s="52" t="s">
        <v>39</v>
      </c>
      <c r="G5" s="168"/>
      <c r="H5" s="168"/>
      <c r="I5" s="168">
        <v>12</v>
      </c>
      <c r="J5" s="77">
        <v>18</v>
      </c>
      <c r="K5" s="168">
        <v>10</v>
      </c>
      <c r="L5" s="168">
        <v>18</v>
      </c>
      <c r="M5" s="168">
        <v>12</v>
      </c>
      <c r="N5" s="168">
        <v>15</v>
      </c>
      <c r="O5" s="169">
        <f>SUM(Таблица26[[#This Row],[I Этап]:[VIII Этап]])</f>
        <v>85</v>
      </c>
      <c r="P5" s="168"/>
      <c r="R5" s="122"/>
      <c r="S5" s="52"/>
    </row>
    <row r="6" spans="1:19" x14ac:dyDescent="0.25">
      <c r="A6" s="125">
        <v>4</v>
      </c>
      <c r="B6" s="125" t="s">
        <v>1729</v>
      </c>
      <c r="C6" s="122" t="s">
        <v>1513</v>
      </c>
      <c r="D6" s="122" t="s">
        <v>17</v>
      </c>
      <c r="E6" s="122" t="s">
        <v>35</v>
      </c>
      <c r="F6" s="122" t="s">
        <v>29</v>
      </c>
      <c r="G6" s="77"/>
      <c r="H6" s="77"/>
      <c r="I6" s="77"/>
      <c r="J6" s="77"/>
      <c r="K6" s="77">
        <v>15</v>
      </c>
      <c r="L6" s="77">
        <v>15</v>
      </c>
      <c r="M6" s="77">
        <v>25</v>
      </c>
      <c r="N6" s="77">
        <v>12</v>
      </c>
      <c r="O6" s="170">
        <f>SUM(Таблица26[[#This Row],[I Этап]:[VIII Этап]])</f>
        <v>67</v>
      </c>
      <c r="P6" s="77"/>
      <c r="R6" s="122"/>
      <c r="S6" s="52"/>
    </row>
    <row r="7" spans="1:19" x14ac:dyDescent="0.25">
      <c r="A7" s="125">
        <v>5</v>
      </c>
      <c r="B7" s="125" t="s">
        <v>853</v>
      </c>
      <c r="C7" s="122" t="s">
        <v>22</v>
      </c>
      <c r="D7" s="122" t="s">
        <v>20</v>
      </c>
      <c r="E7" s="122" t="s">
        <v>171</v>
      </c>
      <c r="F7" s="122" t="s">
        <v>11</v>
      </c>
      <c r="G7" s="77"/>
      <c r="H7" s="77">
        <v>1</v>
      </c>
      <c r="I7" s="77">
        <v>10</v>
      </c>
      <c r="J7" s="77">
        <v>1</v>
      </c>
      <c r="K7" s="77">
        <v>25</v>
      </c>
      <c r="L7" s="77">
        <v>25</v>
      </c>
      <c r="M7" s="77">
        <v>2</v>
      </c>
      <c r="N7" s="77"/>
      <c r="O7" s="77">
        <f>SUM(Таблица26[[#This Row],[I Этап]:[VIII Этап]])</f>
        <v>64</v>
      </c>
      <c r="P7" s="77"/>
      <c r="R7" s="122"/>
      <c r="S7" s="52"/>
    </row>
    <row r="8" spans="1:19" x14ac:dyDescent="0.25">
      <c r="A8" s="125">
        <v>6</v>
      </c>
      <c r="B8" s="125" t="s">
        <v>650</v>
      </c>
      <c r="C8" s="122" t="s">
        <v>108</v>
      </c>
      <c r="D8" s="122" t="s">
        <v>87</v>
      </c>
      <c r="E8" s="122" t="s">
        <v>170</v>
      </c>
      <c r="F8" s="122" t="s">
        <v>106</v>
      </c>
      <c r="G8" s="77"/>
      <c r="H8" s="77">
        <v>15</v>
      </c>
      <c r="I8" s="77">
        <v>8</v>
      </c>
      <c r="J8" s="77">
        <v>15</v>
      </c>
      <c r="K8" s="77">
        <v>4</v>
      </c>
      <c r="L8" s="77">
        <v>4</v>
      </c>
      <c r="M8" s="77">
        <v>8</v>
      </c>
      <c r="N8" s="77"/>
      <c r="O8" s="77">
        <f>SUM(Таблица26[[#This Row],[I Этап]:[VIII Этап]])</f>
        <v>54</v>
      </c>
      <c r="P8" s="77"/>
      <c r="R8" s="122"/>
      <c r="S8" s="52"/>
    </row>
    <row r="9" spans="1:19" x14ac:dyDescent="0.25">
      <c r="A9" s="125">
        <v>7</v>
      </c>
      <c r="B9" s="125" t="s">
        <v>775</v>
      </c>
      <c r="C9" s="122" t="s">
        <v>119</v>
      </c>
      <c r="D9" s="122" t="s">
        <v>17</v>
      </c>
      <c r="E9" s="122" t="s">
        <v>140</v>
      </c>
      <c r="F9" s="122" t="s">
        <v>105</v>
      </c>
      <c r="G9" s="77">
        <v>8</v>
      </c>
      <c r="H9" s="77">
        <v>4</v>
      </c>
      <c r="I9" s="77">
        <v>18</v>
      </c>
      <c r="J9" s="77">
        <v>8</v>
      </c>
      <c r="K9" s="77">
        <v>2</v>
      </c>
      <c r="L9" s="77">
        <v>1</v>
      </c>
      <c r="M9" s="77">
        <v>1</v>
      </c>
      <c r="N9" s="77"/>
      <c r="O9" s="77">
        <f>SUM(Таблица26[[#This Row],[I Этап]:[VIII Этап]])</f>
        <v>42</v>
      </c>
      <c r="P9" s="77"/>
      <c r="R9" s="122"/>
      <c r="S9" s="52"/>
    </row>
    <row r="10" spans="1:19" x14ac:dyDescent="0.25">
      <c r="A10" s="125">
        <v>8</v>
      </c>
      <c r="B10" s="125">
        <v>40</v>
      </c>
      <c r="C10" s="122" t="s">
        <v>139</v>
      </c>
      <c r="D10" s="122" t="s">
        <v>17</v>
      </c>
      <c r="E10" s="122" t="s">
        <v>137</v>
      </c>
      <c r="F10" s="122" t="s">
        <v>138</v>
      </c>
      <c r="G10" s="77">
        <v>18</v>
      </c>
      <c r="H10" s="77"/>
      <c r="I10" s="77">
        <v>15</v>
      </c>
      <c r="J10" s="77"/>
      <c r="K10" s="77"/>
      <c r="L10" s="77">
        <v>6</v>
      </c>
      <c r="M10" s="77"/>
      <c r="N10" s="77"/>
      <c r="O10" s="77">
        <f>SUM(Таблица26[[#This Row],[I Этап]:[VIII Этап]])</f>
        <v>39</v>
      </c>
      <c r="P10" s="77"/>
      <c r="R10" s="122"/>
      <c r="S10" s="52"/>
    </row>
    <row r="11" spans="1:19" x14ac:dyDescent="0.25">
      <c r="A11" s="125">
        <v>9</v>
      </c>
      <c r="B11" s="51">
        <v>106</v>
      </c>
      <c r="C11" s="52" t="s">
        <v>241</v>
      </c>
      <c r="D11" s="52" t="s">
        <v>17</v>
      </c>
      <c r="E11" s="52" t="s">
        <v>110</v>
      </c>
      <c r="F11" s="52" t="s">
        <v>15</v>
      </c>
      <c r="G11" s="77">
        <v>25</v>
      </c>
      <c r="H11" s="77"/>
      <c r="I11" s="77"/>
      <c r="J11" s="77"/>
      <c r="K11" s="77"/>
      <c r="L11" s="77"/>
      <c r="M11" s="77">
        <v>10</v>
      </c>
      <c r="N11" s="77"/>
      <c r="O11" s="77">
        <f>SUM(Таблица26[[#This Row],[I Этап]:[VIII Этап]])</f>
        <v>35</v>
      </c>
      <c r="P11" s="77"/>
      <c r="R11" s="122"/>
      <c r="S11" s="52"/>
    </row>
    <row r="12" spans="1:19" x14ac:dyDescent="0.25">
      <c r="A12" s="125">
        <v>10</v>
      </c>
      <c r="B12" s="133" t="s">
        <v>785</v>
      </c>
      <c r="C12" s="171" t="s">
        <v>279</v>
      </c>
      <c r="D12" s="134" t="s">
        <v>17</v>
      </c>
      <c r="E12" s="134" t="s">
        <v>66</v>
      </c>
      <c r="F12" s="127" t="s">
        <v>1863</v>
      </c>
      <c r="G12" s="168"/>
      <c r="H12" s="168"/>
      <c r="I12" s="168">
        <v>4</v>
      </c>
      <c r="J12" s="77">
        <v>10</v>
      </c>
      <c r="K12" s="168">
        <v>6</v>
      </c>
      <c r="L12" s="168"/>
      <c r="M12" s="168">
        <v>6</v>
      </c>
      <c r="N12" s="168">
        <v>8</v>
      </c>
      <c r="O12" s="169">
        <f>SUM(Таблица26[[#This Row],[I Этап]:[VIII Этап]])</f>
        <v>34</v>
      </c>
      <c r="P12" s="168"/>
      <c r="R12" s="122"/>
      <c r="S12" s="52"/>
    </row>
    <row r="13" spans="1:19" x14ac:dyDescent="0.25">
      <c r="A13" s="125">
        <v>11</v>
      </c>
      <c r="B13" s="133" t="s">
        <v>863</v>
      </c>
      <c r="C13" s="171" t="s">
        <v>9</v>
      </c>
      <c r="D13" s="134" t="s">
        <v>87</v>
      </c>
      <c r="E13" s="134" t="s">
        <v>10</v>
      </c>
      <c r="F13" s="134" t="s">
        <v>11</v>
      </c>
      <c r="G13" s="168"/>
      <c r="H13" s="168"/>
      <c r="I13" s="168">
        <v>6</v>
      </c>
      <c r="J13" s="77"/>
      <c r="K13" s="168"/>
      <c r="L13" s="168">
        <v>12</v>
      </c>
      <c r="M13" s="168"/>
      <c r="N13" s="168">
        <v>6</v>
      </c>
      <c r="O13" s="169">
        <f>SUM(Таблица26[[#This Row],[I Этап]:[VIII Этап]])</f>
        <v>24</v>
      </c>
      <c r="P13" s="168"/>
    </row>
    <row r="14" spans="1:19" x14ac:dyDescent="0.25">
      <c r="A14" s="125">
        <v>12</v>
      </c>
      <c r="B14" s="125" t="s">
        <v>426</v>
      </c>
      <c r="C14" s="122" t="s">
        <v>28</v>
      </c>
      <c r="D14" s="122" t="s">
        <v>17</v>
      </c>
      <c r="E14" s="122" t="s">
        <v>405</v>
      </c>
      <c r="F14" s="122" t="s">
        <v>29</v>
      </c>
      <c r="G14" s="77">
        <v>1</v>
      </c>
      <c r="H14" s="77">
        <v>18</v>
      </c>
      <c r="I14" s="77"/>
      <c r="J14" s="77"/>
      <c r="K14" s="77"/>
      <c r="L14" s="77"/>
      <c r="M14" s="77"/>
      <c r="N14" s="77"/>
      <c r="O14" s="77">
        <f>SUM(Таблица26[[#This Row],[I Этап]:[VIII Этап]])</f>
        <v>19</v>
      </c>
      <c r="P14" s="77"/>
    </row>
    <row r="15" spans="1:19" x14ac:dyDescent="0.25">
      <c r="A15" s="125">
        <v>13</v>
      </c>
      <c r="B15" s="125">
        <v>69</v>
      </c>
      <c r="C15" s="122" t="s">
        <v>84</v>
      </c>
      <c r="D15" s="122" t="s">
        <v>17</v>
      </c>
      <c r="E15" s="122" t="s">
        <v>34</v>
      </c>
      <c r="F15" s="122" t="s">
        <v>15</v>
      </c>
      <c r="G15" s="77">
        <v>6</v>
      </c>
      <c r="H15" s="77"/>
      <c r="I15" s="77"/>
      <c r="J15" s="77">
        <v>12</v>
      </c>
      <c r="K15" s="77"/>
      <c r="L15" s="77"/>
      <c r="M15" s="77"/>
      <c r="N15" s="77"/>
      <c r="O15" s="77">
        <f>SUM(Таблица26[[#This Row],[I Этап]:[VIII Этап]])</f>
        <v>18</v>
      </c>
      <c r="P15" s="77"/>
    </row>
    <row r="16" spans="1:19" x14ac:dyDescent="0.25">
      <c r="A16" s="125">
        <v>14</v>
      </c>
      <c r="B16" s="125">
        <v>65</v>
      </c>
      <c r="C16" s="122" t="s">
        <v>121</v>
      </c>
      <c r="D16" s="122" t="s">
        <v>17</v>
      </c>
      <c r="E16" s="122" t="s">
        <v>122</v>
      </c>
      <c r="F16" s="122" t="s">
        <v>39</v>
      </c>
      <c r="G16" s="77">
        <v>15</v>
      </c>
      <c r="H16" s="77"/>
      <c r="I16" s="77"/>
      <c r="J16" s="77"/>
      <c r="K16" s="77"/>
      <c r="L16" s="77"/>
      <c r="M16" s="77"/>
      <c r="N16" s="77"/>
      <c r="O16" s="77">
        <f>SUM(Таблица26[[#This Row],[I Этап]:[VIII Этап]])</f>
        <v>15</v>
      </c>
      <c r="P16" s="77"/>
    </row>
    <row r="17" spans="1:21" x14ac:dyDescent="0.25">
      <c r="A17" s="125">
        <v>15</v>
      </c>
      <c r="B17" s="125">
        <v>10</v>
      </c>
      <c r="C17" s="122" t="s">
        <v>48</v>
      </c>
      <c r="D17" s="122" t="s">
        <v>17</v>
      </c>
      <c r="E17" s="122" t="s">
        <v>49</v>
      </c>
      <c r="F17" s="122" t="s">
        <v>39</v>
      </c>
      <c r="G17" s="77">
        <v>12</v>
      </c>
      <c r="H17" s="77"/>
      <c r="I17" s="77"/>
      <c r="J17" s="77"/>
      <c r="K17" s="77"/>
      <c r="L17" s="77"/>
      <c r="M17" s="77"/>
      <c r="N17" s="77"/>
      <c r="O17" s="77">
        <f>SUM(Таблица26[[#This Row],[I Этап]:[VIII Этап]])</f>
        <v>12</v>
      </c>
      <c r="P17" s="77"/>
    </row>
    <row r="18" spans="1:21" x14ac:dyDescent="0.25">
      <c r="A18" s="125">
        <v>16</v>
      </c>
      <c r="B18" s="138" t="s">
        <v>2082</v>
      </c>
      <c r="C18" s="139" t="s">
        <v>16</v>
      </c>
      <c r="D18" s="139" t="s">
        <v>17</v>
      </c>
      <c r="E18" s="139" t="s">
        <v>6</v>
      </c>
      <c r="F18" s="139" t="s">
        <v>11</v>
      </c>
      <c r="G18" s="142"/>
      <c r="H18" s="142"/>
      <c r="I18" s="142"/>
      <c r="J18" s="142"/>
      <c r="K18" s="142"/>
      <c r="L18" s="142">
        <v>2</v>
      </c>
      <c r="M18" s="142"/>
      <c r="N18" s="142">
        <v>10</v>
      </c>
      <c r="O18" s="172">
        <f>SUM(Таблица26[[#This Row],[I Этап]:[VIII Этап]])</f>
        <v>12</v>
      </c>
      <c r="P18" s="142"/>
    </row>
    <row r="19" spans="1:21" x14ac:dyDescent="0.25">
      <c r="A19" s="125">
        <v>17</v>
      </c>
      <c r="B19" s="125" t="s">
        <v>770</v>
      </c>
      <c r="C19" s="122" t="s">
        <v>238</v>
      </c>
      <c r="D19" s="122" t="s">
        <v>17</v>
      </c>
      <c r="E19" s="122" t="s">
        <v>35</v>
      </c>
      <c r="F19" s="122" t="s">
        <v>63</v>
      </c>
      <c r="G19" s="77"/>
      <c r="H19" s="77">
        <v>10</v>
      </c>
      <c r="I19" s="77"/>
      <c r="J19" s="77"/>
      <c r="K19" s="77"/>
      <c r="L19" s="77"/>
      <c r="M19" s="77"/>
      <c r="N19" s="77"/>
      <c r="O19" s="77">
        <f>SUM(Таблица26[[#This Row],[I Этап]:[VIII Этап]])</f>
        <v>10</v>
      </c>
      <c r="P19" s="77"/>
    </row>
    <row r="20" spans="1:21" x14ac:dyDescent="0.25">
      <c r="A20" s="125">
        <v>18</v>
      </c>
      <c r="B20" s="125" t="s">
        <v>661</v>
      </c>
      <c r="C20" s="122" t="s">
        <v>131</v>
      </c>
      <c r="D20" s="122" t="s">
        <v>17</v>
      </c>
      <c r="E20" s="122" t="s">
        <v>34</v>
      </c>
      <c r="F20" s="127" t="s">
        <v>132</v>
      </c>
      <c r="G20" s="77"/>
      <c r="H20" s="77">
        <v>6</v>
      </c>
      <c r="I20" s="77"/>
      <c r="J20" s="77"/>
      <c r="K20" s="77"/>
      <c r="L20" s="77"/>
      <c r="M20" s="77"/>
      <c r="N20" s="77">
        <v>4</v>
      </c>
      <c r="O20" s="77">
        <f>SUM(Таблица26[[#This Row],[I Этап]:[VIII Этап]])</f>
        <v>10</v>
      </c>
      <c r="P20" s="77"/>
    </row>
    <row r="21" spans="1:21" x14ac:dyDescent="0.25">
      <c r="A21" s="125">
        <v>19</v>
      </c>
      <c r="B21" s="125" t="s">
        <v>656</v>
      </c>
      <c r="C21" s="122" t="s">
        <v>136</v>
      </c>
      <c r="D21" s="122" t="s">
        <v>17</v>
      </c>
      <c r="E21" s="122" t="s">
        <v>137</v>
      </c>
      <c r="F21" s="122" t="s">
        <v>138</v>
      </c>
      <c r="G21" s="77"/>
      <c r="H21" s="77">
        <v>8</v>
      </c>
      <c r="I21" s="77"/>
      <c r="J21" s="77"/>
      <c r="K21" s="77"/>
      <c r="L21" s="77"/>
      <c r="M21" s="77"/>
      <c r="N21" s="77"/>
      <c r="O21" s="77">
        <f>SUM(Таблица26[[#This Row],[I Этап]:[VIII Этап]])</f>
        <v>8</v>
      </c>
      <c r="P21" s="77"/>
    </row>
    <row r="22" spans="1:21" x14ac:dyDescent="0.25">
      <c r="A22" s="125">
        <v>20</v>
      </c>
      <c r="B22" s="125" t="s">
        <v>1600</v>
      </c>
      <c r="C22" s="122" t="s">
        <v>1887</v>
      </c>
      <c r="D22" s="122" t="s">
        <v>17</v>
      </c>
      <c r="E22" s="122" t="s">
        <v>227</v>
      </c>
      <c r="F22" s="122" t="s">
        <v>15</v>
      </c>
      <c r="G22" s="77"/>
      <c r="H22" s="77"/>
      <c r="I22" s="77"/>
      <c r="J22" s="77"/>
      <c r="K22" s="77">
        <v>8</v>
      </c>
      <c r="L22" s="77"/>
      <c r="M22" s="77"/>
      <c r="N22" s="77"/>
      <c r="O22" s="170">
        <f>SUM(Таблица26[[#This Row],[I Этап]:[VIII Этап]])</f>
        <v>8</v>
      </c>
      <c r="P22" s="77"/>
    </row>
    <row r="23" spans="1:21" x14ac:dyDescent="0.25">
      <c r="A23" s="125">
        <v>21</v>
      </c>
      <c r="B23" s="125">
        <v>134</v>
      </c>
      <c r="C23" s="122" t="s">
        <v>267</v>
      </c>
      <c r="D23" s="122" t="s">
        <v>17</v>
      </c>
      <c r="E23" s="122" t="s">
        <v>236</v>
      </c>
      <c r="F23" s="122" t="s">
        <v>15</v>
      </c>
      <c r="G23" s="77">
        <v>4</v>
      </c>
      <c r="H23" s="77"/>
      <c r="I23" s="77"/>
      <c r="J23" s="77"/>
      <c r="K23" s="77"/>
      <c r="L23" s="77"/>
      <c r="M23" s="77">
        <v>4</v>
      </c>
      <c r="N23" s="77"/>
      <c r="O23" s="77">
        <f>SUM(Таблица26[[#This Row],[I Этап]:[VIII Этап]])</f>
        <v>8</v>
      </c>
      <c r="P23" s="77"/>
    </row>
    <row r="24" spans="1:21" x14ac:dyDescent="0.25">
      <c r="A24" s="125">
        <v>22</v>
      </c>
      <c r="B24" s="125" t="s">
        <v>594</v>
      </c>
      <c r="C24" s="122" t="s">
        <v>69</v>
      </c>
      <c r="D24" s="122" t="s">
        <v>17</v>
      </c>
      <c r="E24" s="122" t="s">
        <v>70</v>
      </c>
      <c r="F24" s="122" t="s">
        <v>39</v>
      </c>
      <c r="G24" s="77"/>
      <c r="H24" s="77"/>
      <c r="I24" s="77"/>
      <c r="J24" s="77">
        <v>4</v>
      </c>
      <c r="K24" s="77"/>
      <c r="L24" s="77"/>
      <c r="M24" s="77"/>
      <c r="N24" s="77"/>
      <c r="O24" s="170">
        <f>SUM(Таблица26[[#This Row],[I Этап]:[VIII Этап]])</f>
        <v>4</v>
      </c>
      <c r="P24" s="77"/>
      <c r="Q24" s="173"/>
      <c r="R24" s="173"/>
      <c r="S24" s="173"/>
      <c r="T24" s="173"/>
      <c r="U24" s="173"/>
    </row>
    <row r="25" spans="1:21" x14ac:dyDescent="0.25">
      <c r="A25" s="125">
        <v>23</v>
      </c>
      <c r="B25" s="125" t="s">
        <v>667</v>
      </c>
      <c r="C25" s="122" t="s">
        <v>37</v>
      </c>
      <c r="D25" s="122" t="s">
        <v>17</v>
      </c>
      <c r="E25" s="122" t="s">
        <v>38</v>
      </c>
      <c r="F25" s="122" t="s">
        <v>39</v>
      </c>
      <c r="G25" s="77"/>
      <c r="H25" s="77">
        <v>2</v>
      </c>
      <c r="I25" s="77"/>
      <c r="J25" s="77">
        <v>2</v>
      </c>
      <c r="K25" s="77"/>
      <c r="L25" s="77"/>
      <c r="M25" s="77"/>
      <c r="N25" s="77"/>
      <c r="O25" s="77">
        <f>SUM(Таблица26[[#This Row],[I Этап]:[VIII Этап]])</f>
        <v>4</v>
      </c>
      <c r="P25" s="77"/>
    </row>
    <row r="26" spans="1:21" x14ac:dyDescent="0.25">
      <c r="A26" s="125">
        <v>24</v>
      </c>
      <c r="B26" s="133" t="s">
        <v>858</v>
      </c>
      <c r="C26" s="134" t="s">
        <v>265</v>
      </c>
      <c r="D26" s="134" t="s">
        <v>17</v>
      </c>
      <c r="E26" s="134" t="s">
        <v>270</v>
      </c>
      <c r="F26" s="134" t="s">
        <v>11</v>
      </c>
      <c r="G26" s="168"/>
      <c r="H26" s="168"/>
      <c r="I26" s="168">
        <v>2</v>
      </c>
      <c r="J26" s="77"/>
      <c r="K26" s="168"/>
      <c r="L26" s="168"/>
      <c r="M26" s="168"/>
      <c r="N26" s="168">
        <v>1</v>
      </c>
      <c r="O26" s="169">
        <f>SUM(Таблица26[[#This Row],[I Этап]:[VIII Этап]])</f>
        <v>3</v>
      </c>
      <c r="P26" s="168"/>
    </row>
    <row r="27" spans="1:21" x14ac:dyDescent="0.25">
      <c r="A27" s="125">
        <v>25</v>
      </c>
      <c r="B27" s="163" t="s">
        <v>997</v>
      </c>
      <c r="C27" s="161" t="s">
        <v>33</v>
      </c>
      <c r="D27" s="153" t="s">
        <v>17</v>
      </c>
      <c r="E27" s="153" t="s">
        <v>269</v>
      </c>
      <c r="F27" s="153" t="s">
        <v>11</v>
      </c>
      <c r="G27" s="163"/>
      <c r="H27" s="154"/>
      <c r="I27" s="154"/>
      <c r="J27" s="154"/>
      <c r="K27" s="154"/>
      <c r="L27" s="154"/>
      <c r="M27" s="154"/>
      <c r="N27" s="154">
        <v>2</v>
      </c>
      <c r="O27" s="154">
        <f>SUM(Таблица26[[#This Row],[I Этап]:[VIII Этап]])</f>
        <v>2</v>
      </c>
      <c r="P27" s="174"/>
    </row>
    <row r="28" spans="1:21" x14ac:dyDescent="0.25">
      <c r="A28" s="125">
        <v>26</v>
      </c>
      <c r="B28" s="133" t="s">
        <v>573</v>
      </c>
      <c r="C28" s="134" t="s">
        <v>242</v>
      </c>
      <c r="D28" s="134" t="s">
        <v>17</v>
      </c>
      <c r="E28" s="134" t="s">
        <v>243</v>
      </c>
      <c r="F28" s="134" t="s">
        <v>39</v>
      </c>
      <c r="G28" s="168"/>
      <c r="H28" s="168"/>
      <c r="I28" s="168">
        <v>1</v>
      </c>
      <c r="J28" s="77"/>
      <c r="K28" s="168">
        <v>1</v>
      </c>
      <c r="L28" s="168"/>
      <c r="M28" s="168"/>
      <c r="N28" s="168"/>
      <c r="O28" s="169">
        <f>SUM(Таблица26[[#This Row],[I Этап]:[VIII Этап]])</f>
        <v>2</v>
      </c>
      <c r="P28" s="168"/>
    </row>
  </sheetData>
  <mergeCells count="1">
    <mergeCell ref="A1:P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workbookViewId="0">
      <selection sqref="A1:L1"/>
    </sheetView>
  </sheetViews>
  <sheetFormatPr defaultRowHeight="15" x14ac:dyDescent="0.25"/>
  <cols>
    <col min="1" max="2" width="9.140625" style="6" customWidth="1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0" width="9.140625" style="6" customWidth="1"/>
    <col min="11" max="11" width="9.140625" style="6"/>
    <col min="12" max="12" width="9.140625" style="6" customWidth="1"/>
    <col min="13" max="16384" width="9.140625" style="6"/>
  </cols>
  <sheetData>
    <row r="1" spans="1:12" ht="15.75" x14ac:dyDescent="0.25">
      <c r="A1" s="210" t="s">
        <v>367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x14ac:dyDescent="0.25">
      <c r="A2" s="209" t="s">
        <v>339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x14ac:dyDescent="0.25">
      <c r="A3" s="32" t="s">
        <v>340</v>
      </c>
      <c r="B3" s="6" t="s">
        <v>341</v>
      </c>
      <c r="C3" s="12" t="s">
        <v>0</v>
      </c>
      <c r="D3" s="12" t="s">
        <v>1</v>
      </c>
      <c r="E3" s="12" t="s">
        <v>342</v>
      </c>
      <c r="F3" s="12" t="s">
        <v>3</v>
      </c>
      <c r="G3" s="6" t="s">
        <v>343</v>
      </c>
      <c r="H3" s="6" t="s">
        <v>344</v>
      </c>
      <c r="I3" s="6" t="s">
        <v>345</v>
      </c>
      <c r="J3" s="6" t="s">
        <v>346</v>
      </c>
      <c r="K3" s="6" t="s">
        <v>347</v>
      </c>
      <c r="L3" s="6" t="s">
        <v>366</v>
      </c>
    </row>
    <row r="4" spans="1:12" x14ac:dyDescent="0.25">
      <c r="A4" s="6">
        <v>1</v>
      </c>
      <c r="B4" s="6">
        <v>106</v>
      </c>
      <c r="C4" s="12" t="s">
        <v>241</v>
      </c>
      <c r="D4" s="12" t="s">
        <v>17</v>
      </c>
      <c r="E4" s="12" t="s">
        <v>110</v>
      </c>
      <c r="F4" s="12" t="s">
        <v>15</v>
      </c>
      <c r="G4" s="13">
        <v>3.9192824074074069E-3</v>
      </c>
      <c r="H4" s="13">
        <v>3.8781944444444445E-3</v>
      </c>
      <c r="I4" s="13">
        <v>3.9259259259259256E-3</v>
      </c>
      <c r="J4" s="29"/>
      <c r="K4" s="14">
        <v>1.1723402777777775E-2</v>
      </c>
      <c r="L4" s="8">
        <v>25</v>
      </c>
    </row>
    <row r="5" spans="1:12" x14ac:dyDescent="0.25">
      <c r="A5" s="6">
        <v>2</v>
      </c>
      <c r="B5" s="6">
        <v>134</v>
      </c>
      <c r="C5" s="12" t="s">
        <v>267</v>
      </c>
      <c r="D5" s="12" t="s">
        <v>17</v>
      </c>
      <c r="E5" s="12" t="s">
        <v>236</v>
      </c>
      <c r="F5" s="12" t="s">
        <v>15</v>
      </c>
      <c r="G5" s="13">
        <v>3.9537037037037032E-3</v>
      </c>
      <c r="H5" s="13">
        <v>4.0283680555555559E-3</v>
      </c>
      <c r="I5" s="13">
        <v>3.9626967592592596E-3</v>
      </c>
      <c r="J5" s="29"/>
      <c r="K5" s="14">
        <v>1.1944768518518519E-2</v>
      </c>
      <c r="L5" s="8">
        <v>18</v>
      </c>
    </row>
    <row r="6" spans="1:12" x14ac:dyDescent="0.25">
      <c r="A6" s="6">
        <v>3</v>
      </c>
      <c r="B6" s="6">
        <v>119</v>
      </c>
      <c r="C6" s="12" t="s">
        <v>28</v>
      </c>
      <c r="D6" s="12" t="s">
        <v>17</v>
      </c>
      <c r="E6" s="17" t="s">
        <v>405</v>
      </c>
      <c r="F6" s="12" t="s">
        <v>29</v>
      </c>
      <c r="G6" s="13">
        <v>4.0994212962962963E-3</v>
      </c>
      <c r="H6" s="13">
        <v>3.8794675925925928E-3</v>
      </c>
      <c r="I6" s="13">
        <v>3.9783912037037036E-3</v>
      </c>
      <c r="J6" s="29"/>
      <c r="K6" s="14">
        <v>1.1957280092592592E-2</v>
      </c>
      <c r="L6" s="8">
        <v>15</v>
      </c>
    </row>
    <row r="7" spans="1:12" x14ac:dyDescent="0.25">
      <c r="A7" s="6">
        <v>4</v>
      </c>
      <c r="B7" s="6">
        <v>13</v>
      </c>
      <c r="C7" s="12" t="s">
        <v>190</v>
      </c>
      <c r="D7" s="12" t="s">
        <v>17</v>
      </c>
      <c r="E7" s="12" t="s">
        <v>395</v>
      </c>
      <c r="F7" s="12" t="s">
        <v>15</v>
      </c>
      <c r="G7" s="13">
        <v>4.2129976851851851E-3</v>
      </c>
      <c r="H7" s="13">
        <v>4.0862731481481488E-3</v>
      </c>
      <c r="I7" s="13">
        <v>4.1253240740740738E-3</v>
      </c>
      <c r="J7" s="29"/>
      <c r="K7" s="14">
        <v>1.2424594907407409E-2</v>
      </c>
      <c r="L7" s="8">
        <v>12</v>
      </c>
    </row>
    <row r="8" spans="1:12" x14ac:dyDescent="0.25">
      <c r="A8" s="6">
        <v>5</v>
      </c>
      <c r="B8" s="6">
        <v>163</v>
      </c>
      <c r="C8" s="31" t="s">
        <v>271</v>
      </c>
      <c r="D8" s="31" t="s">
        <v>17</v>
      </c>
      <c r="E8" s="12" t="s">
        <v>272</v>
      </c>
      <c r="F8" s="12" t="s">
        <v>273</v>
      </c>
      <c r="G8" s="13">
        <v>4.1263194444444446E-3</v>
      </c>
      <c r="H8" s="13">
        <v>4.2042708333333333E-3</v>
      </c>
      <c r="I8" s="13">
        <v>4.1364004629629633E-3</v>
      </c>
      <c r="J8" s="29"/>
      <c r="K8" s="14">
        <v>1.2466990740740742E-2</v>
      </c>
      <c r="L8" s="8">
        <v>10</v>
      </c>
    </row>
    <row r="9" spans="1:12" x14ac:dyDescent="0.25">
      <c r="A9" s="6">
        <v>6</v>
      </c>
      <c r="B9" s="6">
        <v>161</v>
      </c>
      <c r="C9" s="12" t="s">
        <v>213</v>
      </c>
      <c r="D9" s="12" t="s">
        <v>17</v>
      </c>
      <c r="E9" s="12" t="s">
        <v>110</v>
      </c>
      <c r="F9" s="12" t="s">
        <v>39</v>
      </c>
      <c r="G9" s="13">
        <v>4.1829282407407414E-3</v>
      </c>
      <c r="H9" s="13">
        <v>4.1556944444444436E-3</v>
      </c>
      <c r="I9" s="13">
        <v>4.1475925925925925E-3</v>
      </c>
      <c r="J9" s="29"/>
      <c r="K9" s="14">
        <v>1.2486215277777777E-2</v>
      </c>
      <c r="L9" s="8">
        <v>8</v>
      </c>
    </row>
    <row r="10" spans="1:12" x14ac:dyDescent="0.25">
      <c r="A10" s="6">
        <v>7</v>
      </c>
      <c r="B10" s="6">
        <v>30</v>
      </c>
      <c r="C10" s="12" t="s">
        <v>127</v>
      </c>
      <c r="D10" s="12" t="s">
        <v>87</v>
      </c>
      <c r="E10" s="12" t="s">
        <v>110</v>
      </c>
      <c r="F10" s="12" t="s">
        <v>128</v>
      </c>
      <c r="G10" s="13">
        <v>4.2124652777777776E-3</v>
      </c>
      <c r="H10" s="13">
        <v>4.1213773148148147E-3</v>
      </c>
      <c r="I10" s="13">
        <v>4.2280671296296294E-3</v>
      </c>
      <c r="J10" s="29"/>
      <c r="K10" s="14">
        <v>1.2561909722222223E-2</v>
      </c>
      <c r="L10" s="8">
        <v>6</v>
      </c>
    </row>
    <row r="11" spans="1:12" x14ac:dyDescent="0.25">
      <c r="A11" s="6">
        <v>8</v>
      </c>
      <c r="B11" s="6">
        <v>192</v>
      </c>
      <c r="C11" s="12" t="s">
        <v>348</v>
      </c>
      <c r="D11" s="12" t="s">
        <v>17</v>
      </c>
      <c r="E11" s="12" t="s">
        <v>110</v>
      </c>
      <c r="F11" s="12" t="s">
        <v>294</v>
      </c>
      <c r="G11" s="13">
        <v>4.298715277777778E-3</v>
      </c>
      <c r="H11" s="13">
        <v>4.1661921296296299E-3</v>
      </c>
      <c r="I11" s="13">
        <v>4.1203472222222223E-3</v>
      </c>
      <c r="J11" s="28">
        <v>3.472222222222222E-3</v>
      </c>
      <c r="K11" s="14">
        <v>1.2643125E-2</v>
      </c>
      <c r="L11" s="8">
        <v>4</v>
      </c>
    </row>
    <row r="12" spans="1:12" x14ac:dyDescent="0.25">
      <c r="A12" s="6">
        <v>9</v>
      </c>
      <c r="B12" s="6">
        <v>130</v>
      </c>
      <c r="C12" s="12" t="s">
        <v>88</v>
      </c>
      <c r="D12" s="12" t="s">
        <v>17</v>
      </c>
      <c r="E12" s="12" t="s">
        <v>89</v>
      </c>
      <c r="F12" s="12" t="s">
        <v>90</v>
      </c>
      <c r="G12" s="13">
        <v>4.2927777777777782E-3</v>
      </c>
      <c r="H12" s="13">
        <v>4.2395717592592589E-3</v>
      </c>
      <c r="I12" s="13">
        <v>4.2538425925925929E-3</v>
      </c>
      <c r="J12" s="29"/>
      <c r="K12" s="14">
        <v>1.2786192129629628E-2</v>
      </c>
      <c r="L12" s="8">
        <v>2</v>
      </c>
    </row>
    <row r="13" spans="1:12" x14ac:dyDescent="0.25">
      <c r="A13" s="6">
        <v>10</v>
      </c>
      <c r="B13" s="6">
        <v>137</v>
      </c>
      <c r="C13" s="12" t="s">
        <v>257</v>
      </c>
      <c r="D13" s="12" t="s">
        <v>104</v>
      </c>
      <c r="E13" s="12" t="s">
        <v>151</v>
      </c>
      <c r="F13" s="12" t="s">
        <v>128</v>
      </c>
      <c r="G13" s="13">
        <v>4.4378472222222224E-3</v>
      </c>
      <c r="H13" s="13">
        <v>4.1915393518518517E-3</v>
      </c>
      <c r="I13" s="13">
        <v>4.300717592592593E-3</v>
      </c>
      <c r="J13" s="28">
        <v>3.472222222222222E-3</v>
      </c>
      <c r="K13" s="14">
        <v>1.2987974537037037E-2</v>
      </c>
      <c r="L13" s="8">
        <v>1</v>
      </c>
    </row>
    <row r="14" spans="1:12" x14ac:dyDescent="0.25">
      <c r="A14" s="6">
        <v>11</v>
      </c>
      <c r="B14" s="6">
        <v>136</v>
      </c>
      <c r="C14" s="12" t="s">
        <v>120</v>
      </c>
      <c r="D14" s="12" t="s">
        <v>17</v>
      </c>
      <c r="E14" s="12" t="s">
        <v>110</v>
      </c>
      <c r="F14" s="12" t="s">
        <v>39</v>
      </c>
      <c r="G14" s="13">
        <v>4.2805208333333332E-3</v>
      </c>
      <c r="H14" s="13">
        <v>4.3307870370370366E-3</v>
      </c>
      <c r="I14" s="13">
        <v>4.3875115740740741E-3</v>
      </c>
      <c r="J14" s="29"/>
      <c r="K14" s="14">
        <v>1.2998819444444443E-2</v>
      </c>
    </row>
    <row r="15" spans="1:12" x14ac:dyDescent="0.25">
      <c r="A15" s="6">
        <v>12</v>
      </c>
      <c r="B15" s="6">
        <v>193</v>
      </c>
      <c r="C15" s="12" t="s">
        <v>349</v>
      </c>
      <c r="D15" s="12" t="s">
        <v>20</v>
      </c>
      <c r="E15" s="12" t="s">
        <v>151</v>
      </c>
      <c r="F15" s="12" t="s">
        <v>253</v>
      </c>
      <c r="G15" s="13">
        <v>5.3740856481481478E-3</v>
      </c>
      <c r="H15" s="13">
        <v>4.7285879629629631E-3</v>
      </c>
      <c r="I15" s="13">
        <v>4.6547916666666665E-3</v>
      </c>
      <c r="J15" s="28">
        <v>3.472222222222222E-3</v>
      </c>
      <c r="K15" s="14">
        <v>1.4815335648148147E-2</v>
      </c>
    </row>
    <row r="16" spans="1:12" x14ac:dyDescent="0.25">
      <c r="A16" s="6">
        <v>13</v>
      </c>
      <c r="B16" s="6">
        <v>142</v>
      </c>
      <c r="C16" s="12" t="s">
        <v>300</v>
      </c>
      <c r="D16" s="12" t="s">
        <v>20</v>
      </c>
      <c r="E16" s="12" t="s">
        <v>240</v>
      </c>
      <c r="F16" s="12" t="s">
        <v>301</v>
      </c>
      <c r="G16" s="13">
        <v>5.0385185185185186E-3</v>
      </c>
      <c r="H16" s="13">
        <v>4.8874768518518521E-3</v>
      </c>
      <c r="I16" s="13">
        <v>4.9434837962962965E-3</v>
      </c>
      <c r="J16" s="29"/>
      <c r="K16" s="14">
        <v>1.4869479166666666E-2</v>
      </c>
    </row>
    <row r="17" spans="1:12" x14ac:dyDescent="0.25">
      <c r="A17" s="6">
        <v>14</v>
      </c>
      <c r="B17" s="6">
        <v>165</v>
      </c>
      <c r="C17" s="12" t="s">
        <v>1070</v>
      </c>
      <c r="D17" s="12" t="s">
        <v>17</v>
      </c>
      <c r="E17" s="12" t="s">
        <v>240</v>
      </c>
      <c r="F17" s="12" t="s">
        <v>7</v>
      </c>
      <c r="G17" s="13">
        <v>4.3581944444444449E-3</v>
      </c>
      <c r="H17" s="13">
        <v>4.3736689814814819E-3</v>
      </c>
      <c r="I17" s="15">
        <v>8.0902777777777778E-3</v>
      </c>
      <c r="J17" s="29"/>
      <c r="K17" s="14">
        <v>1.6822141203703702E-2</v>
      </c>
    </row>
    <row r="18" spans="1:12" x14ac:dyDescent="0.25">
      <c r="A18" s="6">
        <v>15</v>
      </c>
      <c r="B18" s="6">
        <v>42</v>
      </c>
      <c r="C18" s="12" t="s">
        <v>147</v>
      </c>
      <c r="D18" s="12" t="s">
        <v>87</v>
      </c>
      <c r="E18" s="12" t="s">
        <v>110</v>
      </c>
      <c r="F18" s="12" t="s">
        <v>128</v>
      </c>
      <c r="G18" s="13">
        <v>4.4051736111111106E-3</v>
      </c>
      <c r="H18" s="13">
        <v>4.5152893518518519E-3</v>
      </c>
      <c r="I18" s="13">
        <v>8.0368865740740748E-3</v>
      </c>
      <c r="J18" s="29"/>
      <c r="K18" s="14">
        <v>1.695734953703704E-2</v>
      </c>
    </row>
    <row r="19" spans="1:12" x14ac:dyDescent="0.25">
      <c r="A19" s="6">
        <v>16</v>
      </c>
      <c r="B19" s="6">
        <v>173</v>
      </c>
      <c r="C19" s="12" t="s">
        <v>293</v>
      </c>
      <c r="D19" s="12" t="s">
        <v>104</v>
      </c>
      <c r="E19" s="12" t="s">
        <v>151</v>
      </c>
      <c r="F19" s="12" t="s">
        <v>294</v>
      </c>
      <c r="G19" s="13">
        <v>5.5279629629629628E-3</v>
      </c>
      <c r="H19" s="13">
        <v>6.1442939814814815E-3</v>
      </c>
      <c r="I19" s="13">
        <v>6.7690972222222224E-3</v>
      </c>
      <c r="J19" s="28">
        <v>3.472222222222222E-3</v>
      </c>
      <c r="K19" s="14">
        <v>1.8499224537037038E-2</v>
      </c>
    </row>
    <row r="20" spans="1:12" x14ac:dyDescent="0.25">
      <c r="A20" s="6">
        <v>17</v>
      </c>
      <c r="B20" s="6">
        <v>105</v>
      </c>
      <c r="C20" s="12" t="s">
        <v>309</v>
      </c>
      <c r="D20" s="12" t="s">
        <v>87</v>
      </c>
      <c r="E20" s="12" t="s">
        <v>110</v>
      </c>
      <c r="F20" s="12" t="s">
        <v>105</v>
      </c>
      <c r="G20" s="13">
        <v>1.1152986111111112E-2</v>
      </c>
      <c r="H20" s="13">
        <v>4.3132870370370373E-3</v>
      </c>
      <c r="I20" s="13">
        <v>4.3447453703703712E-3</v>
      </c>
      <c r="J20" s="29"/>
      <c r="K20" s="14">
        <v>1.9811018518518519E-2</v>
      </c>
    </row>
    <row r="21" spans="1:12" x14ac:dyDescent="0.25">
      <c r="A21" s="209" t="s">
        <v>350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1:12" x14ac:dyDescent="0.25">
      <c r="A22" s="6" t="s">
        <v>340</v>
      </c>
      <c r="B22" s="6" t="s">
        <v>341</v>
      </c>
      <c r="C22" s="12" t="s">
        <v>0</v>
      </c>
      <c r="D22" s="12" t="s">
        <v>1</v>
      </c>
      <c r="E22" s="12" t="s">
        <v>342</v>
      </c>
      <c r="F22" s="12" t="s">
        <v>3</v>
      </c>
      <c r="G22" s="6" t="s">
        <v>343</v>
      </c>
      <c r="H22" s="6" t="s">
        <v>344</v>
      </c>
      <c r="I22" s="6" t="s">
        <v>345</v>
      </c>
      <c r="J22" s="6" t="s">
        <v>346</v>
      </c>
      <c r="K22" s="6" t="s">
        <v>347</v>
      </c>
      <c r="L22" s="6" t="s">
        <v>366</v>
      </c>
    </row>
    <row r="23" spans="1:12" x14ac:dyDescent="0.25">
      <c r="A23" s="6">
        <v>1</v>
      </c>
      <c r="B23" s="6">
        <v>65</v>
      </c>
      <c r="C23" s="12" t="s">
        <v>121</v>
      </c>
      <c r="D23" s="12" t="s">
        <v>17</v>
      </c>
      <c r="E23" s="12" t="s">
        <v>122</v>
      </c>
      <c r="F23" s="12" t="s">
        <v>39</v>
      </c>
      <c r="G23" s="13">
        <v>3.9497685185185183E-3</v>
      </c>
      <c r="H23" s="13">
        <v>3.8963888888888889E-3</v>
      </c>
      <c r="I23" s="13">
        <v>3.9035416666666667E-3</v>
      </c>
      <c r="J23" s="29"/>
      <c r="K23" s="14">
        <v>1.1749699074074076E-2</v>
      </c>
      <c r="L23" s="8">
        <v>25</v>
      </c>
    </row>
    <row r="24" spans="1:12" x14ac:dyDescent="0.25">
      <c r="A24" s="6">
        <v>2</v>
      </c>
      <c r="B24" s="6">
        <v>22</v>
      </c>
      <c r="C24" s="12" t="s">
        <v>12</v>
      </c>
      <c r="D24" s="12" t="s">
        <v>13</v>
      </c>
      <c r="E24" s="12" t="s">
        <v>14</v>
      </c>
      <c r="F24" s="12" t="s">
        <v>15</v>
      </c>
      <c r="G24" s="13">
        <v>4.0941782407407411E-3</v>
      </c>
      <c r="H24" s="13">
        <v>4.0393287037037038E-3</v>
      </c>
      <c r="I24" s="13">
        <v>4.0650694444444449E-3</v>
      </c>
      <c r="J24" s="29"/>
      <c r="K24" s="14">
        <v>1.2198576388888889E-2</v>
      </c>
      <c r="L24" s="8">
        <v>18</v>
      </c>
    </row>
    <row r="25" spans="1:12" x14ac:dyDescent="0.25">
      <c r="A25" s="6">
        <v>3</v>
      </c>
      <c r="B25" s="6">
        <v>12</v>
      </c>
      <c r="C25" s="12" t="s">
        <v>69</v>
      </c>
      <c r="D25" s="12" t="s">
        <v>17</v>
      </c>
      <c r="E25" s="12" t="s">
        <v>70</v>
      </c>
      <c r="F25" s="12" t="s">
        <v>39</v>
      </c>
      <c r="G25" s="13">
        <v>4.0655555555555558E-3</v>
      </c>
      <c r="H25" s="13">
        <v>4.0533796296296299E-3</v>
      </c>
      <c r="I25" s="13">
        <v>4.0932870370370368E-3</v>
      </c>
      <c r="J25" s="28">
        <v>3.472222222222222E-3</v>
      </c>
      <c r="K25" s="14">
        <v>1.2270092592592595E-2</v>
      </c>
      <c r="L25" s="8">
        <v>15</v>
      </c>
    </row>
    <row r="26" spans="1:12" x14ac:dyDescent="0.25">
      <c r="A26" s="6">
        <v>4</v>
      </c>
      <c r="B26" s="6">
        <v>21</v>
      </c>
      <c r="C26" s="12" t="s">
        <v>50</v>
      </c>
      <c r="D26" s="12" t="s">
        <v>17</v>
      </c>
      <c r="E26" s="12" t="s">
        <v>51</v>
      </c>
      <c r="F26" s="12" t="s">
        <v>39</v>
      </c>
      <c r="G26" s="13">
        <v>4.0579861111111112E-3</v>
      </c>
      <c r="H26" s="13">
        <v>4.0307870370370367E-3</v>
      </c>
      <c r="I26" s="13">
        <v>4.1542129629629629E-3</v>
      </c>
      <c r="J26" s="28">
        <v>3.472222222222222E-3</v>
      </c>
      <c r="K26" s="14">
        <v>1.2300856481481484E-2</v>
      </c>
      <c r="L26" s="8">
        <v>12</v>
      </c>
    </row>
    <row r="27" spans="1:12" x14ac:dyDescent="0.25">
      <c r="A27" s="6">
        <v>5</v>
      </c>
      <c r="B27" s="6">
        <v>92</v>
      </c>
      <c r="C27" s="31" t="s">
        <v>78</v>
      </c>
      <c r="D27" s="12" t="s">
        <v>79</v>
      </c>
      <c r="E27" s="12" t="s">
        <v>80</v>
      </c>
      <c r="F27" s="12" t="s">
        <v>39</v>
      </c>
      <c r="G27" s="13">
        <v>4.1700810185185183E-3</v>
      </c>
      <c r="H27" s="13">
        <v>4.1258564814814812E-3</v>
      </c>
      <c r="I27" s="13">
        <v>4.1591435185185186E-3</v>
      </c>
      <c r="J27" s="29"/>
      <c r="K27" s="14">
        <v>1.2455081018518518E-2</v>
      </c>
      <c r="L27" s="8">
        <v>10</v>
      </c>
    </row>
    <row r="28" spans="1:12" x14ac:dyDescent="0.25">
      <c r="A28" s="6">
        <v>6</v>
      </c>
      <c r="B28" s="6">
        <v>3</v>
      </c>
      <c r="C28" s="12" t="s">
        <v>16</v>
      </c>
      <c r="D28" s="12" t="s">
        <v>17</v>
      </c>
      <c r="E28" s="12" t="s">
        <v>18</v>
      </c>
      <c r="F28" s="12" t="s">
        <v>15</v>
      </c>
      <c r="G28" s="13">
        <v>4.1058680555555553E-3</v>
      </c>
      <c r="H28" s="13">
        <v>4.1282407407407405E-3</v>
      </c>
      <c r="I28" s="13">
        <v>4.2748495370370362E-3</v>
      </c>
      <c r="J28" s="28">
        <v>3.472222222222222E-3</v>
      </c>
      <c r="K28" s="14">
        <v>1.2566828703703703E-2</v>
      </c>
      <c r="L28" s="8">
        <v>8</v>
      </c>
    </row>
    <row r="29" spans="1:12" x14ac:dyDescent="0.25">
      <c r="A29" s="6">
        <v>7</v>
      </c>
      <c r="B29" s="6">
        <v>144</v>
      </c>
      <c r="C29" s="12" t="s">
        <v>228</v>
      </c>
      <c r="D29" s="12" t="s">
        <v>17</v>
      </c>
      <c r="E29" s="12" t="s">
        <v>229</v>
      </c>
      <c r="F29" s="12" t="s">
        <v>29</v>
      </c>
      <c r="G29" s="13">
        <v>4.1971643518518521E-3</v>
      </c>
      <c r="H29" s="13">
        <v>4.1157986111111109E-3</v>
      </c>
      <c r="I29" s="13">
        <v>4.2575462962962966E-3</v>
      </c>
      <c r="J29" s="29"/>
      <c r="K29" s="14">
        <v>1.2570509259259259E-2</v>
      </c>
      <c r="L29" s="8">
        <v>6</v>
      </c>
    </row>
    <row r="30" spans="1:12" x14ac:dyDescent="0.25">
      <c r="A30" s="6">
        <v>8</v>
      </c>
      <c r="B30" s="6">
        <v>124</v>
      </c>
      <c r="C30" s="12" t="s">
        <v>242</v>
      </c>
      <c r="D30" s="12" t="s">
        <v>17</v>
      </c>
      <c r="E30" s="12" t="s">
        <v>243</v>
      </c>
      <c r="F30" s="12" t="s">
        <v>244</v>
      </c>
      <c r="G30" s="13">
        <v>4.2268518518518523E-3</v>
      </c>
      <c r="H30" s="13">
        <v>4.2323958333333337E-3</v>
      </c>
      <c r="I30" s="13">
        <v>4.1545486111111115E-3</v>
      </c>
      <c r="J30" s="29"/>
      <c r="K30" s="14">
        <v>1.2613796296296297E-2</v>
      </c>
      <c r="L30" s="8">
        <v>4</v>
      </c>
    </row>
    <row r="31" spans="1:12" x14ac:dyDescent="0.25">
      <c r="A31" s="6">
        <v>9</v>
      </c>
      <c r="B31" s="6">
        <v>222</v>
      </c>
      <c r="C31" s="12" t="s">
        <v>59</v>
      </c>
      <c r="D31" s="12" t="s">
        <v>17</v>
      </c>
      <c r="E31" s="12" t="s">
        <v>60</v>
      </c>
      <c r="F31" s="12" t="s">
        <v>15</v>
      </c>
      <c r="G31" s="13">
        <v>4.2230324074074071E-3</v>
      </c>
      <c r="H31" s="13">
        <v>4.2645717592592596E-3</v>
      </c>
      <c r="I31" s="13">
        <v>4.1949884259259258E-3</v>
      </c>
      <c r="J31" s="29"/>
      <c r="K31" s="14">
        <v>1.2682592592592593E-2</v>
      </c>
      <c r="L31" s="8">
        <v>2</v>
      </c>
    </row>
    <row r="32" spans="1:12" x14ac:dyDescent="0.25">
      <c r="A32" s="6">
        <v>10</v>
      </c>
      <c r="B32" s="6">
        <v>89</v>
      </c>
      <c r="C32" s="12" t="s">
        <v>112</v>
      </c>
      <c r="D32" s="12" t="s">
        <v>17</v>
      </c>
      <c r="E32" s="12" t="s">
        <v>113</v>
      </c>
      <c r="F32" s="12" t="s">
        <v>39</v>
      </c>
      <c r="G32" s="13">
        <v>4.2322337962962964E-3</v>
      </c>
      <c r="H32" s="13">
        <v>4.2165393518518524E-3</v>
      </c>
      <c r="I32" s="13">
        <v>4.3034259259259258E-3</v>
      </c>
      <c r="J32" s="29"/>
      <c r="K32" s="14">
        <v>1.2752199074074074E-2</v>
      </c>
      <c r="L32" s="8">
        <v>1</v>
      </c>
    </row>
    <row r="33" spans="1:11" x14ac:dyDescent="0.25">
      <c r="A33" s="6">
        <v>11</v>
      </c>
      <c r="B33" s="6">
        <v>146</v>
      </c>
      <c r="C33" s="12" t="s">
        <v>62</v>
      </c>
      <c r="D33" s="12" t="s">
        <v>17</v>
      </c>
      <c r="E33" s="12" t="s">
        <v>24</v>
      </c>
      <c r="F33" s="12" t="s">
        <v>63</v>
      </c>
      <c r="G33" s="13">
        <v>4.1928472222222219E-3</v>
      </c>
      <c r="H33" s="13">
        <v>4.2220949074074079E-3</v>
      </c>
      <c r="I33" s="13">
        <v>4.4530671296296297E-3</v>
      </c>
      <c r="J33" s="29"/>
      <c r="K33" s="14">
        <v>1.286800925925926E-2</v>
      </c>
    </row>
    <row r="34" spans="1:11" x14ac:dyDescent="0.25">
      <c r="A34" s="6">
        <v>12</v>
      </c>
      <c r="B34" s="6">
        <v>197</v>
      </c>
      <c r="C34" s="12" t="s">
        <v>326</v>
      </c>
      <c r="D34" s="12" t="s">
        <v>327</v>
      </c>
      <c r="E34" s="12" t="s">
        <v>328</v>
      </c>
      <c r="F34" s="12" t="s">
        <v>329</v>
      </c>
      <c r="G34" s="13">
        <v>4.301006944444445E-3</v>
      </c>
      <c r="H34" s="13">
        <v>4.233634259259259E-3</v>
      </c>
      <c r="I34" s="13">
        <v>4.3034837962962957E-3</v>
      </c>
      <c r="J34" s="28">
        <v>6.9444444444444441E-3</v>
      </c>
      <c r="K34" s="14">
        <v>1.2953865740740741E-2</v>
      </c>
    </row>
    <row r="35" spans="1:11" x14ac:dyDescent="0.25">
      <c r="A35" s="6">
        <v>13</v>
      </c>
      <c r="B35" s="6">
        <v>178</v>
      </c>
      <c r="C35" s="12" t="s">
        <v>319</v>
      </c>
      <c r="D35" s="12" t="s">
        <v>17</v>
      </c>
      <c r="E35" s="12" t="s">
        <v>320</v>
      </c>
      <c r="F35" s="12" t="s">
        <v>39</v>
      </c>
      <c r="G35" s="13">
        <v>4.2568055555555562E-3</v>
      </c>
      <c r="H35" s="13">
        <v>4.428356481481481E-3</v>
      </c>
      <c r="I35" s="13">
        <v>4.3334374999999996E-3</v>
      </c>
      <c r="J35" s="28">
        <v>3.472222222222222E-3</v>
      </c>
      <c r="K35" s="14">
        <v>1.3076469907407406E-2</v>
      </c>
    </row>
    <row r="36" spans="1:11" x14ac:dyDescent="0.25">
      <c r="A36" s="6">
        <v>14</v>
      </c>
      <c r="B36" s="6">
        <v>174</v>
      </c>
      <c r="C36" s="12" t="s">
        <v>201</v>
      </c>
      <c r="D36" s="12" t="s">
        <v>17</v>
      </c>
      <c r="E36" s="12" t="s">
        <v>202</v>
      </c>
      <c r="F36" s="12" t="s">
        <v>203</v>
      </c>
      <c r="G36" s="13">
        <v>4.4878703703703704E-3</v>
      </c>
      <c r="H36" s="13">
        <v>4.4599652777777771E-3</v>
      </c>
      <c r="I36" s="13">
        <v>4.4890972222222216E-3</v>
      </c>
      <c r="J36" s="29"/>
      <c r="K36" s="14">
        <v>1.343693287037037E-2</v>
      </c>
    </row>
    <row r="37" spans="1:11" x14ac:dyDescent="0.25">
      <c r="A37" s="6">
        <v>15</v>
      </c>
      <c r="B37" s="6">
        <v>143</v>
      </c>
      <c r="C37" s="12" t="s">
        <v>295</v>
      </c>
      <c r="D37" s="12" t="s">
        <v>17</v>
      </c>
      <c r="E37" s="12" t="s">
        <v>296</v>
      </c>
      <c r="F37" s="12" t="s">
        <v>297</v>
      </c>
      <c r="G37" s="13">
        <v>4.4049421296296293E-3</v>
      </c>
      <c r="H37" s="13">
        <v>4.4859722222222228E-3</v>
      </c>
      <c r="I37" s="13">
        <v>4.5966087962962966E-3</v>
      </c>
      <c r="J37" s="29"/>
      <c r="K37" s="14">
        <v>1.348752314814815E-2</v>
      </c>
    </row>
    <row r="38" spans="1:11" x14ac:dyDescent="0.25">
      <c r="A38" s="6">
        <v>16</v>
      </c>
      <c r="B38" s="6">
        <v>149</v>
      </c>
      <c r="C38" s="12" t="s">
        <v>114</v>
      </c>
      <c r="D38" s="12" t="s">
        <v>104</v>
      </c>
      <c r="E38" s="12" t="s">
        <v>96</v>
      </c>
      <c r="F38" s="12" t="s">
        <v>152</v>
      </c>
      <c r="G38" s="13">
        <v>4.4898263888888887E-3</v>
      </c>
      <c r="H38" s="13">
        <v>4.4970023148148148E-3</v>
      </c>
      <c r="I38" s="13">
        <v>4.5098726851851853E-3</v>
      </c>
      <c r="J38" s="29"/>
      <c r="K38" s="14">
        <v>1.3496701388888888E-2</v>
      </c>
    </row>
    <row r="39" spans="1:11" x14ac:dyDescent="0.25">
      <c r="A39" s="6">
        <v>17</v>
      </c>
      <c r="B39" s="6">
        <v>64</v>
      </c>
      <c r="C39" s="12" t="s">
        <v>204</v>
      </c>
      <c r="D39" s="12" t="s">
        <v>79</v>
      </c>
      <c r="E39" s="12" t="s">
        <v>51</v>
      </c>
      <c r="F39" s="12" t="s">
        <v>39</v>
      </c>
      <c r="G39" s="13">
        <v>4.5107175925925931E-3</v>
      </c>
      <c r="H39" s="13">
        <v>4.4972800925925926E-3</v>
      </c>
      <c r="I39" s="13">
        <v>4.5979861111111109E-3</v>
      </c>
      <c r="J39" s="29"/>
      <c r="K39" s="14">
        <v>1.3605983796296297E-2</v>
      </c>
    </row>
    <row r="40" spans="1:11" x14ac:dyDescent="0.25">
      <c r="A40" s="6">
        <v>18</v>
      </c>
      <c r="B40" s="6">
        <v>38</v>
      </c>
      <c r="C40" s="12" t="s">
        <v>134</v>
      </c>
      <c r="D40" s="12" t="s">
        <v>17</v>
      </c>
      <c r="E40" s="12" t="s">
        <v>96</v>
      </c>
      <c r="F40" s="12" t="s">
        <v>135</v>
      </c>
      <c r="G40" s="13">
        <v>4.5405324074074072E-3</v>
      </c>
      <c r="H40" s="13">
        <v>4.4254629629629626E-3</v>
      </c>
      <c r="I40" s="13">
        <v>4.5867476851851859E-3</v>
      </c>
      <c r="J40" s="28">
        <v>3.472222222222222E-3</v>
      </c>
      <c r="K40" s="14">
        <v>1.3610613425925925E-2</v>
      </c>
    </row>
    <row r="41" spans="1:11" x14ac:dyDescent="0.25">
      <c r="A41" s="6">
        <v>19</v>
      </c>
      <c r="B41" s="6">
        <v>90</v>
      </c>
      <c r="C41" s="12" t="s">
        <v>123</v>
      </c>
      <c r="D41" s="12" t="s">
        <v>17</v>
      </c>
      <c r="E41" s="12" t="s">
        <v>124</v>
      </c>
      <c r="F41" s="12" t="s">
        <v>287</v>
      </c>
      <c r="G41" s="13">
        <v>4.5489236111111104E-3</v>
      </c>
      <c r="H41" s="13">
        <v>4.5231018518518519E-3</v>
      </c>
      <c r="I41" s="13">
        <v>4.5723611111111112E-3</v>
      </c>
      <c r="J41" s="29"/>
      <c r="K41" s="14">
        <v>1.3644386574074074E-2</v>
      </c>
    </row>
    <row r="42" spans="1:11" x14ac:dyDescent="0.25">
      <c r="A42" s="6">
        <v>20</v>
      </c>
      <c r="B42" s="6">
        <v>170</v>
      </c>
      <c r="C42" s="12" t="s">
        <v>284</v>
      </c>
      <c r="D42" s="12" t="s">
        <v>17</v>
      </c>
      <c r="E42" s="12" t="s">
        <v>285</v>
      </c>
      <c r="F42" s="12" t="s">
        <v>286</v>
      </c>
      <c r="G42" s="13">
        <v>4.4652546296296298E-3</v>
      </c>
      <c r="H42" s="13">
        <v>4.6639467592592592E-3</v>
      </c>
      <c r="I42" s="13">
        <v>4.6576388888888891E-3</v>
      </c>
      <c r="J42" s="28">
        <v>3.472222222222222E-3</v>
      </c>
      <c r="K42" s="14">
        <v>1.3844710648148148E-2</v>
      </c>
    </row>
    <row r="43" spans="1:11" x14ac:dyDescent="0.25">
      <c r="A43" s="6">
        <v>21</v>
      </c>
      <c r="B43" s="6">
        <v>14</v>
      </c>
      <c r="C43" s="12" t="s">
        <v>97</v>
      </c>
      <c r="D43" s="12" t="s">
        <v>17</v>
      </c>
      <c r="E43" s="12" t="s">
        <v>96</v>
      </c>
      <c r="F43" s="12" t="s">
        <v>98</v>
      </c>
      <c r="G43" s="13">
        <v>4.5561689814814814E-3</v>
      </c>
      <c r="H43" s="13">
        <v>4.7124305555555556E-3</v>
      </c>
      <c r="I43" s="13">
        <v>4.6266435185185186E-3</v>
      </c>
      <c r="J43" s="28">
        <v>3.472222222222222E-3</v>
      </c>
      <c r="K43" s="14">
        <v>1.3953113425925928E-2</v>
      </c>
    </row>
    <row r="44" spans="1:11" x14ac:dyDescent="0.25">
      <c r="A44" s="6">
        <v>22</v>
      </c>
      <c r="B44" s="6">
        <v>177</v>
      </c>
      <c r="C44" s="12" t="s">
        <v>166</v>
      </c>
      <c r="D44" s="12" t="s">
        <v>17</v>
      </c>
      <c r="E44" s="12" t="s">
        <v>167</v>
      </c>
      <c r="F44" s="12" t="s">
        <v>39</v>
      </c>
      <c r="G44" s="13">
        <v>4.8125231481481482E-3</v>
      </c>
      <c r="H44" s="13">
        <v>4.7553125E-3</v>
      </c>
      <c r="I44" s="13">
        <v>4.7137384259259259E-3</v>
      </c>
      <c r="J44" s="28">
        <v>3.472222222222222E-3</v>
      </c>
      <c r="K44" s="14">
        <v>1.4339444444444446E-2</v>
      </c>
    </row>
    <row r="45" spans="1:11" x14ac:dyDescent="0.25">
      <c r="A45" s="6">
        <v>23</v>
      </c>
      <c r="B45" s="6">
        <v>129</v>
      </c>
      <c r="C45" s="12" t="s">
        <v>206</v>
      </c>
      <c r="D45" s="12" t="s">
        <v>17</v>
      </c>
      <c r="E45" s="12" t="s">
        <v>207</v>
      </c>
      <c r="F45" s="12" t="s">
        <v>208</v>
      </c>
      <c r="G45" s="13">
        <v>4.5194097222222224E-3</v>
      </c>
      <c r="H45" s="13">
        <v>4.5959027777777777E-3</v>
      </c>
      <c r="I45" s="15">
        <v>5.5439814814814822E-3</v>
      </c>
      <c r="J45" s="29"/>
      <c r="K45" s="14">
        <v>1.4659293981481481E-2</v>
      </c>
    </row>
    <row r="46" spans="1:11" x14ac:dyDescent="0.25">
      <c r="A46" s="6">
        <v>24</v>
      </c>
      <c r="B46" s="6">
        <v>18</v>
      </c>
      <c r="C46" s="12" t="s">
        <v>115</v>
      </c>
      <c r="D46" s="12" t="s">
        <v>17</v>
      </c>
      <c r="E46" s="12" t="s">
        <v>96</v>
      </c>
      <c r="F46" s="12" t="s">
        <v>83</v>
      </c>
      <c r="G46" s="13">
        <v>4.7518402777777776E-3</v>
      </c>
      <c r="H46" s="13">
        <v>4.8379629629629632E-3</v>
      </c>
      <c r="I46" s="13">
        <v>5.1507754629629629E-3</v>
      </c>
      <c r="J46" s="28">
        <v>3.472222222222222E-3</v>
      </c>
      <c r="K46" s="14">
        <v>1.4798449074074077E-2</v>
      </c>
    </row>
    <row r="47" spans="1:11" x14ac:dyDescent="0.25">
      <c r="A47" s="6">
        <v>25</v>
      </c>
      <c r="B47" s="6">
        <v>121</v>
      </c>
      <c r="C47" s="12" t="s">
        <v>210</v>
      </c>
      <c r="D47" s="12" t="s">
        <v>17</v>
      </c>
      <c r="E47" s="12" t="s">
        <v>211</v>
      </c>
      <c r="F47" s="12" t="s">
        <v>21</v>
      </c>
      <c r="G47" s="13">
        <v>4.5687152777777774E-3</v>
      </c>
      <c r="H47" s="13">
        <v>4.7177662037037041E-3</v>
      </c>
      <c r="I47" s="15">
        <v>5.5439814814814822E-3</v>
      </c>
      <c r="J47" s="28">
        <v>3.472222222222222E-3</v>
      </c>
      <c r="K47" s="14">
        <v>1.4888333333333332E-2</v>
      </c>
    </row>
    <row r="48" spans="1:11" x14ac:dyDescent="0.25">
      <c r="A48" s="6">
        <v>26</v>
      </c>
      <c r="B48" s="6">
        <v>96</v>
      </c>
      <c r="C48" s="12" t="s">
        <v>196</v>
      </c>
      <c r="D48" s="12" t="s">
        <v>79</v>
      </c>
      <c r="E48" s="12" t="s">
        <v>197</v>
      </c>
      <c r="F48" s="12" t="s">
        <v>274</v>
      </c>
      <c r="G48" s="13">
        <v>4.785555555555555E-3</v>
      </c>
      <c r="H48" s="13">
        <v>5.1113541666666668E-3</v>
      </c>
      <c r="I48" s="13">
        <v>5.014965277777777E-3</v>
      </c>
      <c r="J48" s="29"/>
      <c r="K48" s="14">
        <v>1.4911874999999998E-2</v>
      </c>
    </row>
    <row r="49" spans="1:12" x14ac:dyDescent="0.25">
      <c r="A49" s="6">
        <v>27</v>
      </c>
      <c r="B49" s="6">
        <v>190</v>
      </c>
      <c r="C49" s="12" t="s">
        <v>249</v>
      </c>
      <c r="D49" s="12" t="s">
        <v>17</v>
      </c>
      <c r="E49" s="12" t="s">
        <v>250</v>
      </c>
      <c r="F49" s="12" t="s">
        <v>244</v>
      </c>
      <c r="G49" s="13">
        <v>4.9375347222222225E-3</v>
      </c>
      <c r="H49" s="13">
        <v>5.1062152777777781E-3</v>
      </c>
      <c r="I49" s="13">
        <v>5.1709837962962959E-3</v>
      </c>
      <c r="J49" s="29"/>
      <c r="K49" s="14">
        <v>1.5214733796296296E-2</v>
      </c>
    </row>
    <row r="50" spans="1:12" x14ac:dyDescent="0.25">
      <c r="A50" s="6">
        <v>28</v>
      </c>
      <c r="B50" s="6">
        <v>187</v>
      </c>
      <c r="C50" s="12" t="s">
        <v>321</v>
      </c>
      <c r="D50" s="12" t="s">
        <v>17</v>
      </c>
      <c r="E50" s="12" t="s">
        <v>320</v>
      </c>
      <c r="F50" s="12" t="s">
        <v>200</v>
      </c>
      <c r="G50" s="13">
        <v>4.5192129629629636E-3</v>
      </c>
      <c r="H50" s="15">
        <v>5.5902777777777782E-3</v>
      </c>
      <c r="I50" s="15">
        <v>5.5439814814814822E-3</v>
      </c>
      <c r="J50" s="29"/>
      <c r="K50" s="14">
        <v>1.5653472222222221E-2</v>
      </c>
    </row>
    <row r="51" spans="1:12" x14ac:dyDescent="0.25">
      <c r="A51" s="6">
        <v>29</v>
      </c>
      <c r="B51" s="6">
        <v>97</v>
      </c>
      <c r="C51" s="12" t="s">
        <v>198</v>
      </c>
      <c r="D51" s="12" t="s">
        <v>79</v>
      </c>
      <c r="E51" s="12" t="s">
        <v>199</v>
      </c>
      <c r="F51" s="12" t="s">
        <v>200</v>
      </c>
      <c r="G51" s="13">
        <v>5.1631944444444442E-3</v>
      </c>
      <c r="H51" s="13">
        <v>5.5436689814814819E-3</v>
      </c>
      <c r="I51" s="13">
        <v>5.4907986111111112E-3</v>
      </c>
      <c r="J51" s="28">
        <v>3.472222222222222E-3</v>
      </c>
      <c r="K51" s="14">
        <v>1.6255532407407406E-2</v>
      </c>
    </row>
    <row r="52" spans="1:12" x14ac:dyDescent="0.25">
      <c r="A52" s="209" t="s">
        <v>351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</row>
    <row r="53" spans="1:12" x14ac:dyDescent="0.25">
      <c r="A53" s="6" t="s">
        <v>340</v>
      </c>
      <c r="B53" s="6" t="s">
        <v>341</v>
      </c>
      <c r="C53" s="12" t="s">
        <v>0</v>
      </c>
      <c r="D53" s="12" t="s">
        <v>1</v>
      </c>
      <c r="E53" s="12" t="s">
        <v>342</v>
      </c>
      <c r="F53" s="12" t="s">
        <v>3</v>
      </c>
      <c r="G53" s="6" t="s">
        <v>343</v>
      </c>
      <c r="H53" s="6" t="s">
        <v>344</v>
      </c>
      <c r="I53" s="6" t="s">
        <v>345</v>
      </c>
      <c r="J53" s="6" t="s">
        <v>346</v>
      </c>
      <c r="K53" s="6" t="s">
        <v>347</v>
      </c>
      <c r="L53" s="6" t="s">
        <v>366</v>
      </c>
    </row>
    <row r="54" spans="1:12" x14ac:dyDescent="0.25">
      <c r="A54" s="6">
        <v>1</v>
      </c>
      <c r="B54" s="6">
        <v>40</v>
      </c>
      <c r="C54" s="12" t="s">
        <v>139</v>
      </c>
      <c r="D54" s="12" t="s">
        <v>17</v>
      </c>
      <c r="E54" s="12" t="s">
        <v>137</v>
      </c>
      <c r="F54" s="12" t="s">
        <v>138</v>
      </c>
      <c r="G54" s="13">
        <v>3.9061111111111115E-3</v>
      </c>
      <c r="H54" s="13">
        <v>3.9043055555555554E-3</v>
      </c>
      <c r="I54" s="13">
        <v>3.933414351851852E-3</v>
      </c>
      <c r="J54" s="29"/>
      <c r="K54" s="14">
        <v>1.1743831018518518E-2</v>
      </c>
      <c r="L54" s="8">
        <v>25</v>
      </c>
    </row>
    <row r="55" spans="1:12" x14ac:dyDescent="0.25">
      <c r="A55" s="6">
        <v>2</v>
      </c>
      <c r="B55" s="6">
        <v>10</v>
      </c>
      <c r="C55" s="12" t="s">
        <v>48</v>
      </c>
      <c r="D55" s="12" t="s">
        <v>17</v>
      </c>
      <c r="E55" s="12" t="s">
        <v>49</v>
      </c>
      <c r="F55" s="12" t="s">
        <v>39</v>
      </c>
      <c r="G55" s="13">
        <v>3.9720717592592594E-3</v>
      </c>
      <c r="H55" s="13">
        <v>3.8879861111111112E-3</v>
      </c>
      <c r="I55" s="13">
        <v>3.9185416666666665E-3</v>
      </c>
      <c r="J55" s="29"/>
      <c r="K55" s="14">
        <v>1.1778599537037039E-2</v>
      </c>
      <c r="L55" s="8">
        <v>18</v>
      </c>
    </row>
    <row r="56" spans="1:12" x14ac:dyDescent="0.25">
      <c r="A56" s="6">
        <v>3</v>
      </c>
      <c r="B56" s="6">
        <v>69</v>
      </c>
      <c r="C56" s="12" t="s">
        <v>84</v>
      </c>
      <c r="D56" s="12" t="s">
        <v>17</v>
      </c>
      <c r="E56" s="12" t="s">
        <v>34</v>
      </c>
      <c r="F56" s="12" t="s">
        <v>15</v>
      </c>
      <c r="G56" s="13">
        <v>3.956990740740741E-3</v>
      </c>
      <c r="H56" s="13">
        <v>3.9426967592592595E-3</v>
      </c>
      <c r="I56" s="13">
        <v>4.0141319444444443E-3</v>
      </c>
      <c r="J56" s="29"/>
      <c r="K56" s="14">
        <v>1.1913819444444444E-2</v>
      </c>
      <c r="L56" s="8">
        <v>15</v>
      </c>
    </row>
    <row r="57" spans="1:12" x14ac:dyDescent="0.25">
      <c r="A57" s="6">
        <v>4</v>
      </c>
      <c r="B57" s="6">
        <v>8</v>
      </c>
      <c r="C57" s="12" t="s">
        <v>4</v>
      </c>
      <c r="D57" s="12" t="s">
        <v>5</v>
      </c>
      <c r="E57" s="12" t="s">
        <v>6</v>
      </c>
      <c r="F57" s="12" t="s">
        <v>7</v>
      </c>
      <c r="G57" s="13">
        <v>3.9604513888888892E-3</v>
      </c>
      <c r="H57" s="13">
        <v>3.9924652777777779E-3</v>
      </c>
      <c r="I57" s="13">
        <v>4.0011458333333331E-3</v>
      </c>
      <c r="J57" s="29"/>
      <c r="K57" s="14">
        <v>1.1954062500000001E-2</v>
      </c>
      <c r="L57" s="8">
        <v>12</v>
      </c>
    </row>
    <row r="58" spans="1:12" x14ac:dyDescent="0.25">
      <c r="A58" s="6">
        <v>5</v>
      </c>
      <c r="B58" s="6">
        <v>77</v>
      </c>
      <c r="C58" s="12" t="s">
        <v>108</v>
      </c>
      <c r="D58" s="12" t="s">
        <v>87</v>
      </c>
      <c r="E58" s="12" t="s">
        <v>170</v>
      </c>
      <c r="F58" s="12" t="s">
        <v>106</v>
      </c>
      <c r="G58" s="13">
        <v>4.0317013888888894E-3</v>
      </c>
      <c r="H58" s="13">
        <v>3.9479745370370372E-3</v>
      </c>
      <c r="I58" s="13">
        <v>3.9950810185185185E-3</v>
      </c>
      <c r="J58" s="29"/>
      <c r="K58" s="14">
        <v>1.1974756944444444E-2</v>
      </c>
      <c r="L58" s="8">
        <v>10</v>
      </c>
    </row>
    <row r="59" spans="1:12" x14ac:dyDescent="0.25">
      <c r="A59" s="6">
        <v>6</v>
      </c>
      <c r="B59" s="6">
        <v>63</v>
      </c>
      <c r="C59" s="12" t="s">
        <v>136</v>
      </c>
      <c r="D59" s="12" t="s">
        <v>17</v>
      </c>
      <c r="E59" s="12" t="s">
        <v>137</v>
      </c>
      <c r="F59" s="12" t="s">
        <v>138</v>
      </c>
      <c r="G59" s="13">
        <v>3.9693287037037032E-3</v>
      </c>
      <c r="H59" s="13">
        <v>4.0049999999999999E-3</v>
      </c>
      <c r="I59" s="13">
        <v>4.0339004629629631E-3</v>
      </c>
      <c r="J59" s="28">
        <v>3.472222222222222E-3</v>
      </c>
      <c r="K59" s="14">
        <v>1.2066099537037037E-2</v>
      </c>
      <c r="L59" s="8">
        <v>8</v>
      </c>
    </row>
    <row r="60" spans="1:12" x14ac:dyDescent="0.25">
      <c r="A60" s="6">
        <v>7</v>
      </c>
      <c r="B60" s="6">
        <v>117</v>
      </c>
      <c r="C60" s="12" t="s">
        <v>131</v>
      </c>
      <c r="D60" s="12" t="s">
        <v>17</v>
      </c>
      <c r="E60" s="12" t="s">
        <v>34</v>
      </c>
      <c r="F60" s="12" t="s">
        <v>132</v>
      </c>
      <c r="G60" s="13">
        <v>4.0990162037037037E-3</v>
      </c>
      <c r="H60" s="13">
        <v>4.0521643518518519E-3</v>
      </c>
      <c r="I60" s="13">
        <v>4.037557870370371E-3</v>
      </c>
      <c r="J60" s="29"/>
      <c r="K60" s="14">
        <v>1.2188738425925926E-2</v>
      </c>
      <c r="L60" s="8">
        <v>6</v>
      </c>
    </row>
    <row r="61" spans="1:12" x14ac:dyDescent="0.25">
      <c r="A61" s="6">
        <v>8</v>
      </c>
      <c r="B61" s="6">
        <v>20</v>
      </c>
      <c r="C61" s="12" t="s">
        <v>23</v>
      </c>
      <c r="D61" s="12" t="s">
        <v>87</v>
      </c>
      <c r="E61" s="12" t="s">
        <v>24</v>
      </c>
      <c r="F61" s="12" t="s">
        <v>352</v>
      </c>
      <c r="G61" s="13">
        <v>4.0395601851851851E-3</v>
      </c>
      <c r="H61" s="13">
        <v>4.1267476851851847E-3</v>
      </c>
      <c r="I61" s="13">
        <v>4.0476851851851854E-3</v>
      </c>
      <c r="J61" s="28">
        <v>6.9444444444444441E-3</v>
      </c>
      <c r="K61" s="14">
        <v>1.2329733796296295E-2</v>
      </c>
      <c r="L61" s="8">
        <v>4</v>
      </c>
    </row>
    <row r="62" spans="1:12" x14ac:dyDescent="0.25">
      <c r="A62" s="6">
        <v>9</v>
      </c>
      <c r="B62" s="6">
        <v>11</v>
      </c>
      <c r="C62" s="12" t="s">
        <v>37</v>
      </c>
      <c r="D62" s="12" t="s">
        <v>17</v>
      </c>
      <c r="E62" s="12" t="s">
        <v>38</v>
      </c>
      <c r="F62" s="12" t="s">
        <v>39</v>
      </c>
      <c r="G62" s="13">
        <v>4.1518750000000002E-3</v>
      </c>
      <c r="H62" s="13">
        <v>4.1713078703703704E-3</v>
      </c>
      <c r="I62" s="13">
        <v>4.0950462962962963E-3</v>
      </c>
      <c r="J62" s="29"/>
      <c r="K62" s="14">
        <v>1.2418229166666668E-2</v>
      </c>
      <c r="L62" s="8">
        <v>2</v>
      </c>
    </row>
    <row r="63" spans="1:12" x14ac:dyDescent="0.25">
      <c r="A63" s="6">
        <v>10</v>
      </c>
      <c r="B63" s="6">
        <v>61</v>
      </c>
      <c r="C63" s="12" t="s">
        <v>191</v>
      </c>
      <c r="D63" s="12" t="s">
        <v>17</v>
      </c>
      <c r="E63" s="12" t="s">
        <v>24</v>
      </c>
      <c r="F63" s="12" t="s">
        <v>21</v>
      </c>
      <c r="G63" s="13">
        <v>4.2478703703703706E-3</v>
      </c>
      <c r="H63" s="13">
        <v>4.1548263888888885E-3</v>
      </c>
      <c r="I63" s="13">
        <v>4.1342013888888886E-3</v>
      </c>
      <c r="J63" s="29"/>
      <c r="K63" s="14">
        <v>1.2536898148148149E-2</v>
      </c>
      <c r="L63" s="8">
        <v>1</v>
      </c>
    </row>
    <row r="64" spans="1:12" x14ac:dyDescent="0.25">
      <c r="A64" s="6">
        <v>11</v>
      </c>
      <c r="B64" s="6">
        <v>54</v>
      </c>
      <c r="C64" s="12" t="s">
        <v>71</v>
      </c>
      <c r="D64" s="12" t="s">
        <v>17</v>
      </c>
      <c r="E64" s="12" t="s">
        <v>72</v>
      </c>
      <c r="F64" s="12" t="s">
        <v>7</v>
      </c>
      <c r="G64" s="13">
        <v>4.0468287037037035E-3</v>
      </c>
      <c r="H64" s="13">
        <v>4.1976736111111112E-3</v>
      </c>
      <c r="I64" s="13">
        <v>4.2917013888888892E-3</v>
      </c>
      <c r="J64" s="28">
        <v>6.9444444444444441E-3</v>
      </c>
      <c r="K64" s="14">
        <v>1.2651944444444445E-2</v>
      </c>
    </row>
    <row r="65" spans="1:11" x14ac:dyDescent="0.25">
      <c r="A65" s="6">
        <v>12</v>
      </c>
      <c r="B65" s="6">
        <v>133</v>
      </c>
      <c r="C65" s="12" t="s">
        <v>266</v>
      </c>
      <c r="D65" s="12" t="s">
        <v>17</v>
      </c>
      <c r="E65" s="12" t="s">
        <v>58</v>
      </c>
      <c r="F65" s="12" t="s">
        <v>128</v>
      </c>
      <c r="G65" s="13">
        <v>4.3522222222222217E-3</v>
      </c>
      <c r="H65" s="13">
        <v>4.1632175925925925E-3</v>
      </c>
      <c r="I65" s="13">
        <v>4.1996296296296295E-3</v>
      </c>
      <c r="J65" s="29"/>
      <c r="K65" s="14">
        <v>1.2715069444444444E-2</v>
      </c>
    </row>
    <row r="66" spans="1:11" x14ac:dyDescent="0.25">
      <c r="A66" s="6">
        <v>13</v>
      </c>
      <c r="B66" s="6">
        <v>198</v>
      </c>
      <c r="C66" s="12" t="s">
        <v>325</v>
      </c>
      <c r="D66" s="12" t="s">
        <v>17</v>
      </c>
      <c r="E66" s="12" t="s">
        <v>167</v>
      </c>
      <c r="F66" s="12" t="s">
        <v>15</v>
      </c>
      <c r="G66" s="13">
        <v>4.4148842592592599E-3</v>
      </c>
      <c r="H66" s="13">
        <v>4.3551967592592592E-3</v>
      </c>
      <c r="I66" s="13">
        <v>4.3751851851851851E-3</v>
      </c>
      <c r="J66" s="29"/>
      <c r="K66" s="14">
        <v>1.3145266203703704E-2</v>
      </c>
    </row>
    <row r="67" spans="1:11" x14ac:dyDescent="0.25">
      <c r="A67" s="6">
        <v>14</v>
      </c>
      <c r="B67" s="6">
        <v>127</v>
      </c>
      <c r="C67" s="12" t="s">
        <v>247</v>
      </c>
      <c r="D67" s="12" t="s">
        <v>17</v>
      </c>
      <c r="E67" s="12" t="s">
        <v>236</v>
      </c>
      <c r="F67" s="12" t="s">
        <v>128</v>
      </c>
      <c r="G67" s="13">
        <v>4.3978472222222223E-3</v>
      </c>
      <c r="H67" s="13">
        <v>4.4179513888888888E-3</v>
      </c>
      <c r="I67" s="13">
        <v>4.331388888888889E-3</v>
      </c>
      <c r="J67" s="29"/>
      <c r="K67" s="14">
        <v>1.3147187499999999E-2</v>
      </c>
    </row>
    <row r="68" spans="1:11" x14ac:dyDescent="0.25">
      <c r="A68" s="6">
        <v>15</v>
      </c>
      <c r="B68" s="6">
        <v>9</v>
      </c>
      <c r="C68" s="12" t="s">
        <v>47</v>
      </c>
      <c r="D68" s="12" t="s">
        <v>17</v>
      </c>
      <c r="E68" s="12" t="s">
        <v>24</v>
      </c>
      <c r="F68" s="12" t="s">
        <v>15</v>
      </c>
      <c r="G68" s="13">
        <v>4.289456018518518E-3</v>
      </c>
      <c r="H68" s="13">
        <v>4.4547453703703702E-3</v>
      </c>
      <c r="I68" s="13">
        <v>4.4534722222222224E-3</v>
      </c>
      <c r="J68" s="28">
        <v>3.472222222222222E-3</v>
      </c>
      <c r="K68" s="14">
        <v>1.3255543981481481E-2</v>
      </c>
    </row>
    <row r="69" spans="1:11" x14ac:dyDescent="0.25">
      <c r="A69" s="6">
        <v>16</v>
      </c>
      <c r="B69" s="6">
        <v>151</v>
      </c>
      <c r="C69" s="12" t="s">
        <v>67</v>
      </c>
      <c r="D69" s="12" t="s">
        <v>17</v>
      </c>
      <c r="E69" s="12" t="s">
        <v>24</v>
      </c>
      <c r="F69" s="12" t="s">
        <v>68</v>
      </c>
      <c r="G69" s="13">
        <v>4.4337962962962959E-3</v>
      </c>
      <c r="H69" s="13">
        <v>4.4099537037037033E-3</v>
      </c>
      <c r="I69" s="13">
        <v>4.4262847222222221E-3</v>
      </c>
      <c r="J69" s="29"/>
      <c r="K69" s="14">
        <v>1.3270034722222221E-2</v>
      </c>
    </row>
    <row r="70" spans="1:11" x14ac:dyDescent="0.25">
      <c r="A70" s="6">
        <v>17</v>
      </c>
      <c r="B70" s="6">
        <v>184</v>
      </c>
      <c r="C70" s="12" t="s">
        <v>353</v>
      </c>
      <c r="D70" s="12" t="s">
        <v>20</v>
      </c>
      <c r="E70" s="12" t="s">
        <v>354</v>
      </c>
      <c r="F70" s="12" t="s">
        <v>355</v>
      </c>
      <c r="G70" s="13">
        <v>4.4174074074074072E-3</v>
      </c>
      <c r="H70" s="13">
        <v>4.4241898148148148E-3</v>
      </c>
      <c r="I70" s="13">
        <v>4.4843402777777772E-3</v>
      </c>
      <c r="J70" s="29"/>
      <c r="K70" s="14">
        <v>1.3325937500000001E-2</v>
      </c>
    </row>
    <row r="71" spans="1:11" x14ac:dyDescent="0.25">
      <c r="A71" s="6">
        <v>18</v>
      </c>
      <c r="B71" s="6">
        <v>81</v>
      </c>
      <c r="C71" s="12" t="s">
        <v>177</v>
      </c>
      <c r="D71" s="12" t="s">
        <v>17</v>
      </c>
      <c r="E71" s="12" t="s">
        <v>24</v>
      </c>
      <c r="F71" s="12" t="s">
        <v>128</v>
      </c>
      <c r="G71" s="13">
        <v>4.442835648148148E-3</v>
      </c>
      <c r="H71" s="13">
        <v>4.464837962962963E-3</v>
      </c>
      <c r="I71" s="13">
        <v>4.453796296296296E-3</v>
      </c>
      <c r="J71" s="29"/>
      <c r="K71" s="14">
        <v>1.3361469907407409E-2</v>
      </c>
    </row>
    <row r="72" spans="1:11" x14ac:dyDescent="0.25">
      <c r="A72" s="6">
        <v>19</v>
      </c>
      <c r="B72" s="6">
        <v>152</v>
      </c>
      <c r="C72" s="12" t="s">
        <v>304</v>
      </c>
      <c r="D72" s="12" t="s">
        <v>17</v>
      </c>
      <c r="E72" s="12" t="s">
        <v>305</v>
      </c>
      <c r="F72" s="12" t="s">
        <v>218</v>
      </c>
      <c r="G72" s="13">
        <v>4.4082060185185188E-3</v>
      </c>
      <c r="H72" s="13">
        <v>4.5275231481481477E-3</v>
      </c>
      <c r="I72" s="13">
        <v>4.5574189814814809E-3</v>
      </c>
      <c r="J72" s="29"/>
      <c r="K72" s="14">
        <v>1.3493148148148148E-2</v>
      </c>
    </row>
    <row r="73" spans="1:11" x14ac:dyDescent="0.25">
      <c r="A73" s="6">
        <v>20</v>
      </c>
      <c r="B73" s="6">
        <v>167</v>
      </c>
      <c r="C73" s="12" t="s">
        <v>322</v>
      </c>
      <c r="D73" s="12" t="s">
        <v>17</v>
      </c>
      <c r="E73" s="12" t="s">
        <v>58</v>
      </c>
      <c r="F73" s="12" t="s">
        <v>323</v>
      </c>
      <c r="G73" s="13">
        <v>4.5095833333333333E-3</v>
      </c>
      <c r="H73" s="13">
        <v>4.5409953703703706E-3</v>
      </c>
      <c r="I73" s="13">
        <v>4.452291666666666E-3</v>
      </c>
      <c r="J73" s="28">
        <v>3.472222222222222E-3</v>
      </c>
      <c r="K73" s="14">
        <v>1.356074074074074E-2</v>
      </c>
    </row>
    <row r="74" spans="1:11" x14ac:dyDescent="0.25">
      <c r="A74" s="6">
        <v>21</v>
      </c>
      <c r="B74" s="6">
        <v>131</v>
      </c>
      <c r="C74" s="12" t="s">
        <v>245</v>
      </c>
      <c r="D74" s="12" t="s">
        <v>17</v>
      </c>
      <c r="E74" s="12" t="s">
        <v>246</v>
      </c>
      <c r="F74" s="12" t="s">
        <v>200</v>
      </c>
      <c r="G74" s="13">
        <v>4.5960763888888883E-3</v>
      </c>
      <c r="H74" s="13">
        <v>4.5585300925925923E-3</v>
      </c>
      <c r="I74" s="13">
        <v>4.5779398148148151E-3</v>
      </c>
      <c r="J74" s="29"/>
      <c r="K74" s="14">
        <v>1.3732546296296298E-2</v>
      </c>
    </row>
    <row r="75" spans="1:11" x14ac:dyDescent="0.25">
      <c r="A75" s="6">
        <v>22</v>
      </c>
      <c r="B75" s="6">
        <v>191</v>
      </c>
      <c r="C75" s="12" t="s">
        <v>111</v>
      </c>
      <c r="D75" s="12" t="s">
        <v>87</v>
      </c>
      <c r="E75" s="12" t="s">
        <v>80</v>
      </c>
      <c r="F75" s="12" t="s">
        <v>15</v>
      </c>
      <c r="G75" s="13">
        <v>4.6091319444444443E-3</v>
      </c>
      <c r="H75" s="13">
        <v>4.667453703703704E-3</v>
      </c>
      <c r="I75" s="13">
        <v>4.7210879629629625E-3</v>
      </c>
      <c r="J75" s="29"/>
      <c r="K75" s="14">
        <v>1.399767361111111E-2</v>
      </c>
    </row>
    <row r="76" spans="1:11" x14ac:dyDescent="0.25">
      <c r="A76" s="6">
        <v>23</v>
      </c>
      <c r="B76" s="6">
        <v>194</v>
      </c>
      <c r="C76" s="12" t="s">
        <v>356</v>
      </c>
      <c r="D76" s="12" t="s">
        <v>17</v>
      </c>
      <c r="E76" s="12" t="s">
        <v>58</v>
      </c>
      <c r="F76" s="12" t="s">
        <v>155</v>
      </c>
      <c r="G76" s="13">
        <v>4.6189004629629627E-3</v>
      </c>
      <c r="H76" s="13">
        <v>4.8353240740740744E-3</v>
      </c>
      <c r="I76" s="13">
        <v>4.6675694444444447E-3</v>
      </c>
      <c r="J76" s="29"/>
      <c r="K76" s="14">
        <v>1.412179398148148E-2</v>
      </c>
    </row>
    <row r="77" spans="1:11" x14ac:dyDescent="0.25">
      <c r="A77" s="6">
        <v>24</v>
      </c>
      <c r="B77" s="6">
        <v>128</v>
      </c>
      <c r="C77" s="12" t="s">
        <v>159</v>
      </c>
      <c r="D77" s="12" t="s">
        <v>17</v>
      </c>
      <c r="E77" s="12" t="s">
        <v>14</v>
      </c>
      <c r="F77" s="12" t="s">
        <v>83</v>
      </c>
      <c r="G77" s="13">
        <v>4.8454629629629629E-3</v>
      </c>
      <c r="H77" s="13">
        <v>4.7831018518518518E-3</v>
      </c>
      <c r="I77" s="13">
        <v>4.6292708333333333E-3</v>
      </c>
      <c r="J77" s="29"/>
      <c r="K77" s="14">
        <v>1.425783564814815E-2</v>
      </c>
    </row>
    <row r="78" spans="1:11" x14ac:dyDescent="0.25">
      <c r="A78" s="6">
        <v>25</v>
      </c>
      <c r="B78" s="6">
        <v>145</v>
      </c>
      <c r="C78" s="12" t="s">
        <v>288</v>
      </c>
      <c r="D78" s="12" t="s">
        <v>17</v>
      </c>
      <c r="E78" s="12" t="s">
        <v>285</v>
      </c>
      <c r="F78" s="12" t="s">
        <v>289</v>
      </c>
      <c r="G78" s="13">
        <v>4.6834375000000001E-3</v>
      </c>
      <c r="H78" s="13">
        <v>4.9754513888888886E-3</v>
      </c>
      <c r="I78" s="13">
        <v>4.787060185185185E-3</v>
      </c>
      <c r="J78" s="29"/>
      <c r="K78" s="14">
        <v>1.4445949074074075E-2</v>
      </c>
    </row>
    <row r="79" spans="1:11" x14ac:dyDescent="0.25">
      <c r="A79" s="6">
        <v>26</v>
      </c>
      <c r="B79" s="6">
        <v>169</v>
      </c>
      <c r="C79" s="12" t="s">
        <v>310</v>
      </c>
      <c r="D79" s="12" t="s">
        <v>17</v>
      </c>
      <c r="E79" s="12" t="s">
        <v>124</v>
      </c>
      <c r="F79" s="12" t="s">
        <v>128</v>
      </c>
      <c r="G79" s="13">
        <v>4.8660648148148144E-3</v>
      </c>
      <c r="H79" s="13">
        <v>4.7656249999999999E-3</v>
      </c>
      <c r="I79" s="13">
        <v>4.9073148148148149E-3</v>
      </c>
      <c r="J79" s="29"/>
      <c r="K79" s="14">
        <v>1.4539004629629627E-2</v>
      </c>
    </row>
    <row r="80" spans="1:11" x14ac:dyDescent="0.25">
      <c r="A80" s="6">
        <v>27</v>
      </c>
      <c r="B80" s="6">
        <v>196</v>
      </c>
      <c r="C80" s="12" t="s">
        <v>357</v>
      </c>
      <c r="D80" s="12" t="s">
        <v>17</v>
      </c>
      <c r="E80" s="12" t="s">
        <v>58</v>
      </c>
      <c r="F80" s="12" t="s">
        <v>294</v>
      </c>
      <c r="G80" s="13">
        <v>5.0665393518518525E-3</v>
      </c>
      <c r="H80" s="13">
        <v>4.9302777777777773E-3</v>
      </c>
      <c r="I80" s="13">
        <v>4.91355324074074E-3</v>
      </c>
      <c r="J80" s="29"/>
      <c r="K80" s="14">
        <v>1.4910370370370372E-2</v>
      </c>
    </row>
    <row r="81" spans="1:12" x14ac:dyDescent="0.25">
      <c r="A81" s="6">
        <v>28</v>
      </c>
      <c r="B81" s="6">
        <v>59</v>
      </c>
      <c r="C81" s="12" t="s">
        <v>335</v>
      </c>
      <c r="D81" s="12" t="s">
        <v>17</v>
      </c>
      <c r="E81" s="12" t="s">
        <v>14</v>
      </c>
      <c r="F81" s="12" t="s">
        <v>83</v>
      </c>
      <c r="G81" s="13">
        <v>4.6288310185185191E-3</v>
      </c>
      <c r="H81" s="15">
        <v>5.4166666666666669E-3</v>
      </c>
      <c r="I81" s="15">
        <v>5.347222222222222E-3</v>
      </c>
      <c r="J81" s="29"/>
      <c r="K81" s="14">
        <v>1.5392719907407405E-2</v>
      </c>
    </row>
    <row r="82" spans="1:12" x14ac:dyDescent="0.25">
      <c r="A82" s="6">
        <v>29</v>
      </c>
      <c r="B82" s="6">
        <v>158</v>
      </c>
      <c r="C82" s="12" t="s">
        <v>99</v>
      </c>
      <c r="D82" s="12" t="s">
        <v>100</v>
      </c>
      <c r="E82" s="12" t="s">
        <v>101</v>
      </c>
      <c r="F82" s="12" t="s">
        <v>102</v>
      </c>
      <c r="G82" s="13">
        <v>5.2249537037037039E-3</v>
      </c>
      <c r="H82" s="13">
        <v>5.3594675925925928E-3</v>
      </c>
      <c r="I82" s="13">
        <v>5.2999074074074068E-3</v>
      </c>
      <c r="J82" s="29"/>
      <c r="K82" s="14">
        <v>1.5884328703703706E-2</v>
      </c>
    </row>
    <row r="83" spans="1:12" x14ac:dyDescent="0.25">
      <c r="A83" s="209" t="s">
        <v>358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</row>
    <row r="84" spans="1:12" x14ac:dyDescent="0.25">
      <c r="A84" s="6" t="s">
        <v>340</v>
      </c>
      <c r="B84" s="6" t="s">
        <v>341</v>
      </c>
      <c r="C84" s="12" t="s">
        <v>0</v>
      </c>
      <c r="D84" s="12" t="s">
        <v>1</v>
      </c>
      <c r="E84" s="12" t="s">
        <v>342</v>
      </c>
      <c r="F84" s="12" t="s">
        <v>3</v>
      </c>
      <c r="G84" s="6" t="s">
        <v>343</v>
      </c>
      <c r="H84" s="6" t="s">
        <v>344</v>
      </c>
      <c r="I84" s="6" t="s">
        <v>345</v>
      </c>
      <c r="J84" s="6" t="s">
        <v>346</v>
      </c>
      <c r="K84" s="6" t="s">
        <v>347</v>
      </c>
      <c r="L84" s="6" t="s">
        <v>366</v>
      </c>
    </row>
    <row r="85" spans="1:12" x14ac:dyDescent="0.25">
      <c r="A85" s="6">
        <v>1</v>
      </c>
      <c r="B85" s="6">
        <v>111</v>
      </c>
      <c r="C85" s="12" t="s">
        <v>19</v>
      </c>
      <c r="D85" s="12" t="s">
        <v>20</v>
      </c>
      <c r="E85" s="12" t="s">
        <v>141</v>
      </c>
      <c r="F85" s="12" t="s">
        <v>21</v>
      </c>
      <c r="G85" s="13">
        <v>3.9364120370370377E-3</v>
      </c>
      <c r="H85" s="13">
        <v>3.934988425925926E-3</v>
      </c>
      <c r="I85" s="13">
        <v>3.9564120370370369E-3</v>
      </c>
      <c r="J85" s="28">
        <v>3.472222222222222E-3</v>
      </c>
      <c r="K85" s="14">
        <v>1.1885682870370369E-2</v>
      </c>
      <c r="L85" s="8">
        <v>25</v>
      </c>
    </row>
    <row r="86" spans="1:12" x14ac:dyDescent="0.25">
      <c r="A86" s="6">
        <v>2</v>
      </c>
      <c r="B86" s="6">
        <v>45</v>
      </c>
      <c r="C86" s="12" t="s">
        <v>119</v>
      </c>
      <c r="D86" s="12" t="s">
        <v>17</v>
      </c>
      <c r="E86" s="12" t="s">
        <v>140</v>
      </c>
      <c r="F86" s="12" t="s">
        <v>105</v>
      </c>
      <c r="G86" s="13">
        <v>4.0646874999999997E-3</v>
      </c>
      <c r="H86" s="13">
        <v>3.9883449074074075E-3</v>
      </c>
      <c r="I86" s="13">
        <v>3.8501967592592594E-3</v>
      </c>
      <c r="J86" s="29"/>
      <c r="K86" s="14">
        <v>1.1903229166666668E-2</v>
      </c>
      <c r="L86" s="8">
        <v>18</v>
      </c>
    </row>
    <row r="87" spans="1:12" x14ac:dyDescent="0.25">
      <c r="A87" s="6">
        <v>3</v>
      </c>
      <c r="B87" s="6">
        <v>125</v>
      </c>
      <c r="C87" s="12" t="s">
        <v>93</v>
      </c>
      <c r="D87" s="12" t="s">
        <v>17</v>
      </c>
      <c r="E87" s="12" t="s">
        <v>94</v>
      </c>
      <c r="F87" s="12" t="s">
        <v>39</v>
      </c>
      <c r="G87" s="13">
        <v>4.3374652777777778E-3</v>
      </c>
      <c r="H87" s="13">
        <v>4.1778125000000001E-3</v>
      </c>
      <c r="I87" s="13">
        <v>4.161030092592592E-3</v>
      </c>
      <c r="J87" s="29"/>
      <c r="K87" s="14">
        <v>1.2676307870370371E-2</v>
      </c>
      <c r="L87" s="8">
        <v>15</v>
      </c>
    </row>
    <row r="88" spans="1:12" x14ac:dyDescent="0.25">
      <c r="A88" s="6">
        <v>4</v>
      </c>
      <c r="B88" s="6">
        <v>102</v>
      </c>
      <c r="C88" s="12" t="s">
        <v>238</v>
      </c>
      <c r="D88" s="12" t="s">
        <v>17</v>
      </c>
      <c r="E88" s="12" t="s">
        <v>35</v>
      </c>
      <c r="F88" s="12" t="s">
        <v>63</v>
      </c>
      <c r="G88" s="13">
        <v>3.9420023148148148E-3</v>
      </c>
      <c r="H88" s="13">
        <v>3.9132407407407406E-3</v>
      </c>
      <c r="I88" s="15">
        <v>5.1273148148148146E-3</v>
      </c>
      <c r="J88" s="29"/>
      <c r="K88" s="14">
        <v>1.298255787037037E-2</v>
      </c>
      <c r="L88" s="8">
        <v>12</v>
      </c>
    </row>
    <row r="89" spans="1:12" x14ac:dyDescent="0.25">
      <c r="A89" s="6">
        <v>5</v>
      </c>
      <c r="B89" s="6">
        <v>113</v>
      </c>
      <c r="C89" s="12" t="s">
        <v>359</v>
      </c>
      <c r="D89" s="12" t="s">
        <v>17</v>
      </c>
      <c r="E89" s="12" t="s">
        <v>94</v>
      </c>
      <c r="F89" s="12" t="s">
        <v>15</v>
      </c>
      <c r="G89" s="13">
        <v>4.4272685185185187E-3</v>
      </c>
      <c r="H89" s="13">
        <v>4.3720370370370371E-3</v>
      </c>
      <c r="I89" s="13">
        <v>4.4127199074074077E-3</v>
      </c>
      <c r="J89" s="29"/>
      <c r="K89" s="14">
        <v>1.3212025462962962E-2</v>
      </c>
      <c r="L89" s="8">
        <v>10</v>
      </c>
    </row>
    <row r="90" spans="1:12" x14ac:dyDescent="0.25">
      <c r="A90" s="6">
        <v>6</v>
      </c>
      <c r="B90" s="6">
        <v>79</v>
      </c>
      <c r="C90" s="12" t="s">
        <v>259</v>
      </c>
      <c r="D90" s="12" t="s">
        <v>17</v>
      </c>
      <c r="E90" s="12" t="s">
        <v>260</v>
      </c>
      <c r="F90" s="12" t="s">
        <v>128</v>
      </c>
      <c r="G90" s="13">
        <v>4.4649537037037036E-3</v>
      </c>
      <c r="H90" s="13">
        <v>4.3925810185185188E-3</v>
      </c>
      <c r="I90" s="13">
        <v>4.4597569444444441E-3</v>
      </c>
      <c r="J90" s="29"/>
      <c r="K90" s="14">
        <v>1.3317291666666667E-2</v>
      </c>
      <c r="L90" s="8">
        <v>8</v>
      </c>
    </row>
    <row r="91" spans="1:12" x14ac:dyDescent="0.25">
      <c r="A91" s="6">
        <v>7</v>
      </c>
      <c r="B91" s="6">
        <v>148</v>
      </c>
      <c r="C91" s="12" t="s">
        <v>261</v>
      </c>
      <c r="D91" s="12" t="s">
        <v>17</v>
      </c>
      <c r="E91" s="12" t="s">
        <v>35</v>
      </c>
      <c r="F91" s="12" t="s">
        <v>128</v>
      </c>
      <c r="G91" s="13">
        <v>4.4323842592592592E-3</v>
      </c>
      <c r="H91" s="13">
        <v>4.4876851851851848E-3</v>
      </c>
      <c r="I91" s="13">
        <v>4.3397222222222222E-3</v>
      </c>
      <c r="J91" s="28">
        <v>6.9444444444444441E-3</v>
      </c>
      <c r="K91" s="14">
        <v>1.3375532407407407E-2</v>
      </c>
      <c r="L91" s="8">
        <v>6</v>
      </c>
    </row>
    <row r="92" spans="1:12" x14ac:dyDescent="0.25">
      <c r="A92" s="6">
        <v>8</v>
      </c>
      <c r="B92" s="6">
        <v>180</v>
      </c>
      <c r="C92" s="12" t="s">
        <v>279</v>
      </c>
      <c r="D92" s="12" t="s">
        <v>17</v>
      </c>
      <c r="E92" s="12" t="s">
        <v>66</v>
      </c>
      <c r="F92" s="12" t="s">
        <v>146</v>
      </c>
      <c r="G92" s="13">
        <v>4.4267361111111113E-3</v>
      </c>
      <c r="H92" s="13">
        <v>4.3808101851851846E-3</v>
      </c>
      <c r="I92" s="13">
        <v>4.5325462962962967E-3</v>
      </c>
      <c r="J92" s="28">
        <v>3.472222222222222E-3</v>
      </c>
      <c r="K92" s="14">
        <v>1.3397962962962964E-2</v>
      </c>
      <c r="L92" s="8">
        <v>4</v>
      </c>
    </row>
    <row r="93" spans="1:12" x14ac:dyDescent="0.25">
      <c r="A93" s="6">
        <v>9</v>
      </c>
      <c r="B93" s="6">
        <v>93</v>
      </c>
      <c r="C93" s="12" t="s">
        <v>109</v>
      </c>
      <c r="D93" s="12" t="s">
        <v>17</v>
      </c>
      <c r="E93" s="12" t="s">
        <v>110</v>
      </c>
      <c r="F93" s="12" t="s">
        <v>15</v>
      </c>
      <c r="G93" s="13">
        <v>4.6234027777777775E-3</v>
      </c>
      <c r="H93" s="13">
        <v>4.643078703703704E-3</v>
      </c>
      <c r="I93" s="13">
        <v>4.4453009259259263E-3</v>
      </c>
      <c r="J93" s="29"/>
      <c r="K93" s="14">
        <v>1.3711782407407407E-2</v>
      </c>
      <c r="L93" s="8">
        <v>2</v>
      </c>
    </row>
    <row r="94" spans="1:12" x14ac:dyDescent="0.25">
      <c r="A94" s="6">
        <v>10</v>
      </c>
      <c r="B94" s="6">
        <v>35</v>
      </c>
      <c r="C94" s="12" t="s">
        <v>193</v>
      </c>
      <c r="D94" s="12" t="s">
        <v>17</v>
      </c>
      <c r="E94" s="12" t="s">
        <v>192</v>
      </c>
      <c r="F94" s="12" t="s">
        <v>15</v>
      </c>
      <c r="G94" s="13">
        <v>4.8474305555555553E-3</v>
      </c>
      <c r="H94" s="13">
        <v>4.4288773148148143E-3</v>
      </c>
      <c r="I94" s="13">
        <v>4.3837268518518522E-3</v>
      </c>
      <c r="J94" s="28">
        <v>3.472222222222222E-3</v>
      </c>
      <c r="K94" s="14">
        <v>1.3717905092592594E-2</v>
      </c>
      <c r="L94" s="8">
        <v>1</v>
      </c>
    </row>
    <row r="95" spans="1:12" x14ac:dyDescent="0.25">
      <c r="A95" s="6">
        <v>11</v>
      </c>
      <c r="B95" s="6">
        <v>155</v>
      </c>
      <c r="C95" s="12" t="s">
        <v>158</v>
      </c>
      <c r="D95" s="12" t="s">
        <v>17</v>
      </c>
      <c r="E95" s="12" t="s">
        <v>58</v>
      </c>
      <c r="F95" s="12" t="s">
        <v>128</v>
      </c>
      <c r="G95" s="13">
        <v>4.8433912037037039E-3</v>
      </c>
      <c r="H95" s="13">
        <v>4.6461226851851854E-3</v>
      </c>
      <c r="I95" s="13">
        <v>4.5587500000000003E-3</v>
      </c>
      <c r="J95" s="28">
        <v>6.9444444444444441E-3</v>
      </c>
      <c r="K95" s="14">
        <v>1.4164004629629629E-2</v>
      </c>
      <c r="L95" s="8"/>
    </row>
    <row r="96" spans="1:12" x14ac:dyDescent="0.25">
      <c r="A96" s="6">
        <v>12</v>
      </c>
      <c r="B96" s="6">
        <v>37</v>
      </c>
      <c r="C96" s="12" t="s">
        <v>133</v>
      </c>
      <c r="D96" s="12" t="s">
        <v>17</v>
      </c>
      <c r="E96" s="12" t="s">
        <v>35</v>
      </c>
      <c r="F96" s="12" t="s">
        <v>128</v>
      </c>
      <c r="G96" s="13">
        <v>4.7916435185185189E-3</v>
      </c>
      <c r="H96" s="13">
        <v>4.6513425925925923E-3</v>
      </c>
      <c r="I96" s="13">
        <v>4.687222222222222E-3</v>
      </c>
      <c r="J96" s="28">
        <v>3.472222222222222E-3</v>
      </c>
      <c r="K96" s="14">
        <v>1.4188078703703704E-2</v>
      </c>
      <c r="L96" s="8"/>
    </row>
    <row r="97" spans="1:12" x14ac:dyDescent="0.25">
      <c r="A97" s="6">
        <v>13</v>
      </c>
      <c r="B97" s="6">
        <v>70</v>
      </c>
      <c r="C97" s="12" t="s">
        <v>25</v>
      </c>
      <c r="D97" s="12" t="s">
        <v>17</v>
      </c>
      <c r="E97" s="12" t="s">
        <v>26</v>
      </c>
      <c r="F97" s="12" t="s">
        <v>27</v>
      </c>
      <c r="G97" s="13">
        <v>4.7304282407407408E-3</v>
      </c>
      <c r="H97" s="13">
        <v>4.9759953703703711E-3</v>
      </c>
      <c r="I97" s="13">
        <v>4.5586458333333338E-3</v>
      </c>
      <c r="J97" s="28">
        <v>3.472222222222222E-3</v>
      </c>
      <c r="K97" s="14">
        <v>1.4322939814814814E-2</v>
      </c>
    </row>
    <row r="98" spans="1:12" x14ac:dyDescent="0.25">
      <c r="A98" s="6">
        <v>14</v>
      </c>
      <c r="B98" s="6">
        <v>122</v>
      </c>
      <c r="C98" s="12" t="s">
        <v>281</v>
      </c>
      <c r="D98" s="12" t="s">
        <v>17</v>
      </c>
      <c r="E98" s="12" t="s">
        <v>26</v>
      </c>
      <c r="F98" s="12" t="s">
        <v>128</v>
      </c>
      <c r="G98" s="13">
        <v>4.7944444444444441E-3</v>
      </c>
      <c r="H98" s="13">
        <v>4.7923263888888885E-3</v>
      </c>
      <c r="I98" s="13">
        <v>4.7682986111111112E-3</v>
      </c>
      <c r="J98" s="29"/>
      <c r="K98" s="14">
        <v>1.4355069444444445E-2</v>
      </c>
    </row>
    <row r="99" spans="1:12" x14ac:dyDescent="0.25">
      <c r="A99" s="6">
        <v>15</v>
      </c>
      <c r="B99" s="6">
        <v>185</v>
      </c>
      <c r="C99" s="12" t="s">
        <v>332</v>
      </c>
      <c r="D99" s="12" t="s">
        <v>17</v>
      </c>
      <c r="E99" s="12" t="s">
        <v>299</v>
      </c>
      <c r="F99" s="12" t="s">
        <v>333</v>
      </c>
      <c r="G99" s="13">
        <v>4.6552430555555557E-3</v>
      </c>
      <c r="H99" s="13">
        <v>5.0308333333333333E-3</v>
      </c>
      <c r="I99" s="13">
        <v>4.7267129629629629E-3</v>
      </c>
      <c r="J99" s="29"/>
      <c r="K99" s="14">
        <v>1.4412789351851854E-2</v>
      </c>
    </row>
    <row r="100" spans="1:12" x14ac:dyDescent="0.25">
      <c r="A100" s="6">
        <v>16</v>
      </c>
      <c r="B100" s="6">
        <v>57</v>
      </c>
      <c r="C100" s="12" t="s">
        <v>173</v>
      </c>
      <c r="D100" s="12" t="s">
        <v>17</v>
      </c>
      <c r="E100" s="12" t="s">
        <v>34</v>
      </c>
      <c r="F100" s="12" t="s">
        <v>129</v>
      </c>
      <c r="G100" s="13">
        <v>4.7325462962962963E-3</v>
      </c>
      <c r="H100" s="13">
        <v>4.6108217592592598E-3</v>
      </c>
      <c r="I100" s="15">
        <v>5.1273148148148146E-3</v>
      </c>
      <c r="J100" s="29"/>
      <c r="K100" s="14">
        <v>1.4470682870370372E-2</v>
      </c>
    </row>
    <row r="101" spans="1:12" x14ac:dyDescent="0.25">
      <c r="A101" s="6">
        <v>17</v>
      </c>
      <c r="B101" s="6">
        <v>60</v>
      </c>
      <c r="C101" s="12" t="s">
        <v>162</v>
      </c>
      <c r="D101" s="12" t="s">
        <v>20</v>
      </c>
      <c r="E101" s="12" t="s">
        <v>360</v>
      </c>
      <c r="F101" s="12" t="s">
        <v>128</v>
      </c>
      <c r="G101" s="13">
        <v>4.7240856481481483E-3</v>
      </c>
      <c r="H101" s="13">
        <v>4.7862615740740739E-3</v>
      </c>
      <c r="I101" s="15">
        <v>5.1273148148148146E-3</v>
      </c>
      <c r="J101" s="29"/>
      <c r="K101" s="14">
        <v>1.4637662037037038E-2</v>
      </c>
    </row>
    <row r="102" spans="1:12" x14ac:dyDescent="0.25">
      <c r="A102" s="6">
        <v>18</v>
      </c>
      <c r="B102" s="6">
        <v>183</v>
      </c>
      <c r="C102" s="12" t="s">
        <v>209</v>
      </c>
      <c r="D102" s="12" t="s">
        <v>17</v>
      </c>
      <c r="E102" s="12" t="s">
        <v>35</v>
      </c>
      <c r="F102" s="12" t="s">
        <v>361</v>
      </c>
      <c r="G102" s="13">
        <v>5.2178356481481477E-3</v>
      </c>
      <c r="H102" s="13">
        <v>4.7920833333333331E-3</v>
      </c>
      <c r="I102" s="13">
        <v>4.9632523148148153E-3</v>
      </c>
      <c r="J102" s="29"/>
      <c r="K102" s="14">
        <v>1.4973171296296299E-2</v>
      </c>
    </row>
    <row r="103" spans="1:12" x14ac:dyDescent="0.25">
      <c r="A103" s="6">
        <v>19</v>
      </c>
      <c r="B103" s="6">
        <v>101</v>
      </c>
      <c r="C103" s="12" t="s">
        <v>186</v>
      </c>
      <c r="D103" s="12" t="s">
        <v>17</v>
      </c>
      <c r="E103" s="12" t="s">
        <v>58</v>
      </c>
      <c r="F103" s="12" t="s">
        <v>21</v>
      </c>
      <c r="G103" s="13">
        <v>5.3202546296296296E-3</v>
      </c>
      <c r="H103" s="13">
        <v>5.2590625000000007E-3</v>
      </c>
      <c r="I103" s="13">
        <v>5.0772916666666666E-3</v>
      </c>
      <c r="J103" s="29"/>
      <c r="K103" s="14">
        <v>1.5656608796296299E-2</v>
      </c>
    </row>
    <row r="104" spans="1:12" x14ac:dyDescent="0.25">
      <c r="A104" s="6">
        <v>20</v>
      </c>
      <c r="B104" s="6">
        <v>139</v>
      </c>
      <c r="C104" s="12" t="s">
        <v>251</v>
      </c>
      <c r="D104" s="12" t="s">
        <v>17</v>
      </c>
      <c r="E104" s="12" t="s">
        <v>252</v>
      </c>
      <c r="F104" s="12" t="s">
        <v>253</v>
      </c>
      <c r="G104" s="13">
        <v>5.1518634259259252E-3</v>
      </c>
      <c r="H104" s="13">
        <v>1.1613252314814816E-2</v>
      </c>
      <c r="I104" s="15">
        <v>5.1273148148148146E-3</v>
      </c>
      <c r="J104" s="29"/>
      <c r="K104" s="14">
        <v>2.1892430555555554E-2</v>
      </c>
    </row>
    <row r="105" spans="1:12" x14ac:dyDescent="0.25">
      <c r="A105" s="209" t="s">
        <v>362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</row>
    <row r="106" spans="1:12" x14ac:dyDescent="0.25">
      <c r="A106" s="6" t="s">
        <v>340</v>
      </c>
      <c r="B106" s="6" t="s">
        <v>341</v>
      </c>
      <c r="C106" s="12" t="s">
        <v>0</v>
      </c>
      <c r="D106" s="12" t="s">
        <v>1</v>
      </c>
      <c r="E106" s="12" t="s">
        <v>342</v>
      </c>
      <c r="F106" s="12" t="s">
        <v>3</v>
      </c>
      <c r="G106" s="6" t="s">
        <v>343</v>
      </c>
      <c r="H106" s="6" t="s">
        <v>344</v>
      </c>
      <c r="I106" s="6" t="s">
        <v>345</v>
      </c>
      <c r="J106" s="6" t="s">
        <v>346</v>
      </c>
      <c r="K106" s="6" t="s">
        <v>347</v>
      </c>
      <c r="L106" s="6" t="s">
        <v>366</v>
      </c>
    </row>
    <row r="107" spans="1:12" x14ac:dyDescent="0.25">
      <c r="A107" s="6">
        <v>1</v>
      </c>
      <c r="B107" s="6">
        <v>99</v>
      </c>
      <c r="C107" s="12" t="s">
        <v>22</v>
      </c>
      <c r="D107" s="12" t="s">
        <v>20</v>
      </c>
      <c r="E107" s="12" t="s">
        <v>171</v>
      </c>
      <c r="F107" s="12" t="s">
        <v>11</v>
      </c>
      <c r="G107" s="13">
        <v>4.0068634259259259E-3</v>
      </c>
      <c r="H107" s="13">
        <v>3.9695949074074078E-3</v>
      </c>
      <c r="I107" s="13">
        <v>4.0200925925925925E-3</v>
      </c>
      <c r="J107" s="29"/>
      <c r="K107" s="14">
        <v>1.1996550925925926E-2</v>
      </c>
      <c r="L107" s="8">
        <v>25</v>
      </c>
    </row>
    <row r="108" spans="1:12" x14ac:dyDescent="0.25">
      <c r="A108" s="6">
        <v>2</v>
      </c>
      <c r="B108" s="6">
        <v>23</v>
      </c>
      <c r="C108" s="12" t="s">
        <v>9</v>
      </c>
      <c r="D108" s="12" t="s">
        <v>87</v>
      </c>
      <c r="E108" s="12" t="s">
        <v>10</v>
      </c>
      <c r="F108" s="12" t="s">
        <v>11</v>
      </c>
      <c r="G108" s="13">
        <v>3.989594907407407E-3</v>
      </c>
      <c r="H108" s="13">
        <v>3.9816087962962965E-3</v>
      </c>
      <c r="I108" s="13">
        <v>4.0778819444444439E-3</v>
      </c>
      <c r="J108" s="29"/>
      <c r="K108" s="14">
        <v>1.2049085648148147E-2</v>
      </c>
      <c r="L108" s="8">
        <v>18</v>
      </c>
    </row>
    <row r="109" spans="1:12" x14ac:dyDescent="0.25">
      <c r="A109" s="6">
        <v>3</v>
      </c>
      <c r="B109" s="6">
        <v>156</v>
      </c>
      <c r="C109" s="12" t="s">
        <v>337</v>
      </c>
      <c r="D109" s="12" t="s">
        <v>17</v>
      </c>
      <c r="E109" s="12" t="s">
        <v>338</v>
      </c>
      <c r="F109" s="12" t="s">
        <v>11</v>
      </c>
      <c r="G109" s="13">
        <v>4.2568518518518519E-3</v>
      </c>
      <c r="H109" s="13">
        <v>4.1862731481481482E-3</v>
      </c>
      <c r="I109" s="13">
        <v>4.2015046296296297E-3</v>
      </c>
      <c r="J109" s="29"/>
      <c r="K109" s="14">
        <v>1.2644629629629631E-2</v>
      </c>
      <c r="L109" s="8">
        <v>15</v>
      </c>
    </row>
    <row r="110" spans="1:12" x14ac:dyDescent="0.25">
      <c r="A110" s="6">
        <v>4</v>
      </c>
      <c r="B110" s="6">
        <v>7</v>
      </c>
      <c r="C110" s="12" t="s">
        <v>82</v>
      </c>
      <c r="D110" s="12" t="s">
        <v>17</v>
      </c>
      <c r="E110" s="12" t="s">
        <v>10</v>
      </c>
      <c r="F110" s="12" t="s">
        <v>83</v>
      </c>
      <c r="G110" s="13">
        <v>4.4091087962962955E-3</v>
      </c>
      <c r="H110" s="13">
        <v>4.1924421296296302E-3</v>
      </c>
      <c r="I110" s="13">
        <v>4.3715509259259263E-3</v>
      </c>
      <c r="J110" s="29"/>
      <c r="K110" s="14">
        <v>1.2973101851851852E-2</v>
      </c>
      <c r="L110" s="8">
        <v>12</v>
      </c>
    </row>
    <row r="111" spans="1:12" x14ac:dyDescent="0.25">
      <c r="A111" s="6">
        <v>5</v>
      </c>
      <c r="B111" s="6">
        <v>75</v>
      </c>
      <c r="C111" s="12" t="s">
        <v>174</v>
      </c>
      <c r="D111" s="12" t="s">
        <v>17</v>
      </c>
      <c r="E111" s="12" t="s">
        <v>10</v>
      </c>
      <c r="F111" s="12" t="s">
        <v>11</v>
      </c>
      <c r="G111" s="13">
        <v>4.5188078703703701E-3</v>
      </c>
      <c r="H111" s="13">
        <v>4.3706597222222228E-3</v>
      </c>
      <c r="I111" s="13">
        <v>4.5400231481481481E-3</v>
      </c>
      <c r="J111" s="28">
        <v>3.472222222222222E-3</v>
      </c>
      <c r="K111" s="14">
        <v>1.3487361111111111E-2</v>
      </c>
      <c r="L111" s="8">
        <v>10</v>
      </c>
    </row>
    <row r="112" spans="1:12" x14ac:dyDescent="0.25">
      <c r="A112" s="6">
        <v>6</v>
      </c>
      <c r="B112" s="6">
        <v>47</v>
      </c>
      <c r="C112" s="12" t="s">
        <v>153</v>
      </c>
      <c r="D112" s="12" t="s">
        <v>17</v>
      </c>
      <c r="E112" s="12" t="s">
        <v>154</v>
      </c>
      <c r="F112" s="12" t="s">
        <v>155</v>
      </c>
      <c r="G112" s="13">
        <v>4.5525578703703709E-3</v>
      </c>
      <c r="H112" s="13">
        <v>4.5331249999999998E-3</v>
      </c>
      <c r="I112" s="13">
        <v>4.4972685185185194E-3</v>
      </c>
      <c r="J112" s="29"/>
      <c r="K112" s="14">
        <v>1.3582951388888887E-2</v>
      </c>
      <c r="L112" s="8">
        <v>8</v>
      </c>
    </row>
    <row r="113" spans="1:12" x14ac:dyDescent="0.25">
      <c r="A113" s="6">
        <v>7</v>
      </c>
      <c r="B113" s="6">
        <v>58</v>
      </c>
      <c r="C113" s="12" t="s">
        <v>168</v>
      </c>
      <c r="D113" s="12" t="s">
        <v>17</v>
      </c>
      <c r="E113" s="12" t="s">
        <v>169</v>
      </c>
      <c r="F113" s="12" t="s">
        <v>43</v>
      </c>
      <c r="G113" s="13">
        <v>4.5628819444444449E-3</v>
      </c>
      <c r="H113" s="13">
        <v>4.5431249999999994E-3</v>
      </c>
      <c r="I113" s="13">
        <v>4.4924074074074076E-3</v>
      </c>
      <c r="J113" s="29"/>
      <c r="K113" s="14">
        <v>1.3598414351851851E-2</v>
      </c>
      <c r="L113" s="8">
        <v>6</v>
      </c>
    </row>
    <row r="114" spans="1:12" x14ac:dyDescent="0.25">
      <c r="A114" s="6">
        <v>8</v>
      </c>
      <c r="B114" s="6">
        <v>78</v>
      </c>
      <c r="C114" s="12" t="s">
        <v>45</v>
      </c>
      <c r="D114" s="12" t="s">
        <v>17</v>
      </c>
      <c r="E114" s="12" t="s">
        <v>46</v>
      </c>
      <c r="F114" s="12" t="s">
        <v>64</v>
      </c>
      <c r="G114" s="13">
        <v>4.8166898148148144E-3</v>
      </c>
      <c r="H114" s="13">
        <v>4.7238773148148153E-3</v>
      </c>
      <c r="I114" s="15">
        <v>5.0231481481481481E-3</v>
      </c>
      <c r="J114" s="29"/>
      <c r="K114" s="14">
        <v>1.4563715277777778E-2</v>
      </c>
      <c r="L114" s="8">
        <v>4</v>
      </c>
    </row>
    <row r="115" spans="1:12" x14ac:dyDescent="0.25">
      <c r="A115" s="6">
        <v>9</v>
      </c>
      <c r="B115" s="6">
        <v>74</v>
      </c>
      <c r="C115" s="12" t="s">
        <v>330</v>
      </c>
      <c r="D115" s="12" t="s">
        <v>17</v>
      </c>
      <c r="E115" s="12" t="s">
        <v>224</v>
      </c>
      <c r="F115" s="12" t="s">
        <v>331</v>
      </c>
      <c r="G115" s="13">
        <v>4.8340162037037041E-3</v>
      </c>
      <c r="H115" s="13">
        <v>4.7426388888888891E-3</v>
      </c>
      <c r="I115" s="15">
        <v>5.0231481481481481E-3</v>
      </c>
      <c r="J115" s="29"/>
      <c r="K115" s="14">
        <v>1.459980324074074E-2</v>
      </c>
      <c r="L115" s="8">
        <v>2</v>
      </c>
    </row>
    <row r="116" spans="1:12" x14ac:dyDescent="0.25">
      <c r="A116" s="6">
        <v>10</v>
      </c>
      <c r="B116" s="6">
        <v>67</v>
      </c>
      <c r="C116" s="12" t="s">
        <v>142</v>
      </c>
      <c r="D116" s="12" t="s">
        <v>17</v>
      </c>
      <c r="E116" s="12" t="s">
        <v>143</v>
      </c>
      <c r="F116" s="12" t="s">
        <v>144</v>
      </c>
      <c r="G116" s="13">
        <v>4.8819328703703707E-3</v>
      </c>
      <c r="H116" s="13">
        <v>4.9610995370370373E-3</v>
      </c>
      <c r="I116" s="13">
        <v>4.976203703703704E-3</v>
      </c>
      <c r="J116" s="29"/>
      <c r="K116" s="14">
        <v>1.4819236111111111E-2</v>
      </c>
      <c r="L116" s="8">
        <v>1</v>
      </c>
    </row>
    <row r="117" spans="1:12" x14ac:dyDescent="0.25">
      <c r="A117" s="6">
        <v>11</v>
      </c>
      <c r="B117" s="6">
        <v>140</v>
      </c>
      <c r="C117" s="12" t="s">
        <v>254</v>
      </c>
      <c r="D117" s="12" t="s">
        <v>17</v>
      </c>
      <c r="E117" s="12" t="s">
        <v>255</v>
      </c>
      <c r="F117" s="12" t="s">
        <v>256</v>
      </c>
      <c r="G117" s="13">
        <v>5.372314814814815E-3</v>
      </c>
      <c r="H117" s="15">
        <v>5.0115740740740737E-3</v>
      </c>
      <c r="I117" s="15">
        <v>5.0231481481481481E-3</v>
      </c>
      <c r="J117" s="29"/>
      <c r="K117" s="14">
        <v>1.5407037037037039E-2</v>
      </c>
    </row>
    <row r="118" spans="1:12" x14ac:dyDescent="0.25">
      <c r="A118" s="209" t="s">
        <v>363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</row>
    <row r="119" spans="1:12" x14ac:dyDescent="0.25">
      <c r="A119" s="6" t="s">
        <v>340</v>
      </c>
      <c r="B119" s="6" t="s">
        <v>341</v>
      </c>
      <c r="C119" s="12" t="s">
        <v>0</v>
      </c>
      <c r="D119" s="12" t="s">
        <v>1</v>
      </c>
      <c r="E119" s="12" t="s">
        <v>342</v>
      </c>
      <c r="F119" s="12" t="s">
        <v>3</v>
      </c>
      <c r="G119" s="6" t="s">
        <v>343</v>
      </c>
      <c r="H119" s="6" t="s">
        <v>344</v>
      </c>
      <c r="I119" s="6" t="s">
        <v>345</v>
      </c>
      <c r="J119" s="6" t="s">
        <v>346</v>
      </c>
      <c r="K119" s="6" t="s">
        <v>347</v>
      </c>
      <c r="L119" s="6" t="s">
        <v>366</v>
      </c>
    </row>
    <row r="120" spans="1:12" x14ac:dyDescent="0.25">
      <c r="A120" s="6">
        <v>1</v>
      </c>
      <c r="B120" s="6">
        <v>94</v>
      </c>
      <c r="C120" s="12" t="s">
        <v>215</v>
      </c>
      <c r="D120" s="12" t="s">
        <v>17</v>
      </c>
      <c r="E120" s="12" t="s">
        <v>216</v>
      </c>
      <c r="F120" s="12" t="s">
        <v>155</v>
      </c>
      <c r="G120" s="13">
        <v>4.2812152777777779E-3</v>
      </c>
      <c r="H120" s="13">
        <v>4.2227199074074068E-3</v>
      </c>
      <c r="I120" s="13">
        <v>4.2071759259259258E-3</v>
      </c>
      <c r="J120" s="29"/>
      <c r="K120" s="14">
        <v>1.2711111111111111E-2</v>
      </c>
      <c r="L120" s="8">
        <v>25</v>
      </c>
    </row>
    <row r="121" spans="1:12" x14ac:dyDescent="0.25">
      <c r="A121" s="6">
        <v>2</v>
      </c>
      <c r="B121" s="6">
        <v>159</v>
      </c>
      <c r="C121" s="12" t="s">
        <v>311</v>
      </c>
      <c r="D121" s="12" t="s">
        <v>17</v>
      </c>
      <c r="E121" s="12" t="s">
        <v>312</v>
      </c>
      <c r="F121" s="12" t="s">
        <v>11</v>
      </c>
      <c r="G121" s="13">
        <v>4.3884722222222224E-3</v>
      </c>
      <c r="H121" s="13">
        <v>4.1900000000000001E-3</v>
      </c>
      <c r="I121" s="13">
        <v>4.2623842592592592E-3</v>
      </c>
      <c r="J121" s="29"/>
      <c r="K121" s="14">
        <v>1.2840856481481483E-2</v>
      </c>
      <c r="L121" s="8">
        <v>18</v>
      </c>
    </row>
    <row r="122" spans="1:12" x14ac:dyDescent="0.25">
      <c r="A122" s="6">
        <v>3</v>
      </c>
      <c r="B122" s="6">
        <v>160</v>
      </c>
      <c r="C122" s="12" t="s">
        <v>277</v>
      </c>
      <c r="D122" s="12" t="s">
        <v>17</v>
      </c>
      <c r="E122" s="12" t="s">
        <v>278</v>
      </c>
      <c r="F122" s="12" t="s">
        <v>11</v>
      </c>
      <c r="G122" s="13">
        <v>4.4487268518518521E-3</v>
      </c>
      <c r="H122" s="13">
        <v>4.094525462962963E-3</v>
      </c>
      <c r="I122" s="13">
        <v>4.256631944444444E-3</v>
      </c>
      <c r="J122" s="28">
        <v>3.472222222222222E-3</v>
      </c>
      <c r="K122" s="14">
        <v>1.285775462962963E-2</v>
      </c>
      <c r="L122" s="8">
        <v>15</v>
      </c>
    </row>
    <row r="123" spans="1:12" x14ac:dyDescent="0.25">
      <c r="A123" s="6">
        <v>4</v>
      </c>
      <c r="B123" s="6">
        <v>84</v>
      </c>
      <c r="C123" s="12" t="s">
        <v>160</v>
      </c>
      <c r="D123" s="12" t="s">
        <v>87</v>
      </c>
      <c r="E123" s="12" t="s">
        <v>161</v>
      </c>
      <c r="F123" s="12" t="s">
        <v>155</v>
      </c>
      <c r="G123" s="13">
        <v>4.4775578703703705E-3</v>
      </c>
      <c r="H123" s="13">
        <v>4.0255439814814815E-3</v>
      </c>
      <c r="I123" s="13">
        <v>4.4194675925925929E-3</v>
      </c>
      <c r="J123" s="29"/>
      <c r="K123" s="14">
        <v>1.2922569444444443E-2</v>
      </c>
      <c r="L123" s="8">
        <v>12</v>
      </c>
    </row>
    <row r="124" spans="1:12" x14ac:dyDescent="0.25">
      <c r="A124" s="6">
        <v>5</v>
      </c>
      <c r="B124" s="6">
        <v>80</v>
      </c>
      <c r="C124" s="12" t="s">
        <v>41</v>
      </c>
      <c r="D124" s="12" t="s">
        <v>87</v>
      </c>
      <c r="E124" s="12" t="s">
        <v>42</v>
      </c>
      <c r="F124" s="12" t="s">
        <v>43</v>
      </c>
      <c r="G124" s="13">
        <v>4.5728125000000005E-3</v>
      </c>
      <c r="H124" s="13">
        <v>3.9076041666666669E-3</v>
      </c>
      <c r="I124" s="13">
        <v>4.5424305555555556E-3</v>
      </c>
      <c r="J124" s="29"/>
      <c r="K124" s="14">
        <v>1.3022847222222222E-2</v>
      </c>
      <c r="L124" s="8">
        <v>10</v>
      </c>
    </row>
    <row r="125" spans="1:12" x14ac:dyDescent="0.25">
      <c r="A125" s="6">
        <v>6</v>
      </c>
      <c r="B125" s="6">
        <v>666</v>
      </c>
      <c r="C125" s="12" t="s">
        <v>184</v>
      </c>
      <c r="D125" s="12" t="s">
        <v>17</v>
      </c>
      <c r="E125" s="12" t="s">
        <v>185</v>
      </c>
      <c r="F125" s="12" t="s">
        <v>129</v>
      </c>
      <c r="G125" s="13">
        <v>4.0457638888888887E-3</v>
      </c>
      <c r="H125" s="13">
        <v>4.5273263888888889E-3</v>
      </c>
      <c r="I125" s="13">
        <v>4.6789583333333336E-3</v>
      </c>
      <c r="J125" s="28">
        <v>3.472222222222222E-3</v>
      </c>
      <c r="K125" s="14">
        <v>1.3309918981481482E-2</v>
      </c>
      <c r="L125" s="8">
        <v>8</v>
      </c>
    </row>
    <row r="126" spans="1:12" x14ac:dyDescent="0.25">
      <c r="A126" s="209" t="s">
        <v>364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</row>
    <row r="127" spans="1:12" x14ac:dyDescent="0.25">
      <c r="A127" s="6" t="s">
        <v>340</v>
      </c>
      <c r="B127" s="6" t="s">
        <v>341</v>
      </c>
      <c r="C127" s="12" t="s">
        <v>0</v>
      </c>
      <c r="D127" s="12" t="s">
        <v>1</v>
      </c>
      <c r="E127" s="12" t="s">
        <v>342</v>
      </c>
      <c r="F127" s="12" t="s">
        <v>3</v>
      </c>
      <c r="G127" s="6" t="s">
        <v>343</v>
      </c>
      <c r="H127" s="6" t="s">
        <v>344</v>
      </c>
      <c r="I127" s="6" t="s">
        <v>345</v>
      </c>
      <c r="J127" s="6" t="s">
        <v>346</v>
      </c>
      <c r="K127" s="6" t="s">
        <v>347</v>
      </c>
      <c r="L127" s="6" t="s">
        <v>366</v>
      </c>
    </row>
    <row r="128" spans="1:12" x14ac:dyDescent="0.25">
      <c r="A128" s="6">
        <v>1</v>
      </c>
      <c r="B128" s="6">
        <v>141</v>
      </c>
      <c r="C128" s="57" t="s">
        <v>298</v>
      </c>
      <c r="D128" s="57" t="s">
        <v>17</v>
      </c>
      <c r="E128" s="57" t="s">
        <v>299</v>
      </c>
      <c r="F128" s="57" t="s">
        <v>36</v>
      </c>
      <c r="G128" s="13">
        <v>2.7680092592592596E-3</v>
      </c>
      <c r="H128" s="13">
        <v>2.821284722222222E-3</v>
      </c>
      <c r="I128" s="13">
        <v>2.8684837962962961E-3</v>
      </c>
      <c r="J128" s="29"/>
      <c r="K128" s="14">
        <v>8.4577777777777776E-3</v>
      </c>
      <c r="L128" s="8">
        <v>25</v>
      </c>
    </row>
    <row r="129" spans="1:12" x14ac:dyDescent="0.25">
      <c r="A129" s="6">
        <v>2</v>
      </c>
      <c r="B129" s="6">
        <v>27</v>
      </c>
      <c r="C129" s="57" t="s">
        <v>130</v>
      </c>
      <c r="D129" s="57" t="s">
        <v>17</v>
      </c>
      <c r="E129" s="57" t="s">
        <v>92</v>
      </c>
      <c r="F129" s="57" t="s">
        <v>36</v>
      </c>
      <c r="G129" s="13">
        <v>2.8437499999999995E-3</v>
      </c>
      <c r="H129" s="13">
        <v>2.8744212962962964E-3</v>
      </c>
      <c r="I129" s="13">
        <v>2.8927893518518517E-3</v>
      </c>
      <c r="J129" s="29"/>
      <c r="K129" s="14">
        <v>8.6109606481481488E-3</v>
      </c>
      <c r="L129" s="8">
        <v>18</v>
      </c>
    </row>
    <row r="130" spans="1:12" x14ac:dyDescent="0.25">
      <c r="A130" s="6">
        <v>3</v>
      </c>
      <c r="B130" s="6">
        <v>49</v>
      </c>
      <c r="C130" s="57" t="s">
        <v>33</v>
      </c>
      <c r="D130" s="57" t="s">
        <v>17</v>
      </c>
      <c r="E130" s="57" t="s">
        <v>34</v>
      </c>
      <c r="F130" s="57" t="s">
        <v>40</v>
      </c>
      <c r="G130" s="13">
        <v>2.920266203703704E-3</v>
      </c>
      <c r="H130" s="13">
        <v>2.8858796296296302E-3</v>
      </c>
      <c r="I130" s="13">
        <v>2.8877546296296294E-3</v>
      </c>
      <c r="J130" s="29"/>
      <c r="K130" s="14">
        <v>8.6939004629629623E-3</v>
      </c>
      <c r="L130" s="8">
        <v>15</v>
      </c>
    </row>
    <row r="131" spans="1:12" x14ac:dyDescent="0.25">
      <c r="A131" s="6">
        <v>4</v>
      </c>
      <c r="B131" s="6">
        <v>2</v>
      </c>
      <c r="C131" s="57" t="s">
        <v>214</v>
      </c>
      <c r="D131" s="57" t="s">
        <v>17</v>
      </c>
      <c r="E131" s="57" t="s">
        <v>35</v>
      </c>
      <c r="F131" s="57" t="s">
        <v>40</v>
      </c>
      <c r="G131" s="13">
        <v>2.9673958333333327E-3</v>
      </c>
      <c r="H131" s="13">
        <v>2.951805555555556E-3</v>
      </c>
      <c r="I131" s="13">
        <v>3.0204166666666665E-3</v>
      </c>
      <c r="J131" s="29"/>
      <c r="K131" s="14">
        <v>8.9396180555555548E-3</v>
      </c>
      <c r="L131" s="8">
        <v>12</v>
      </c>
    </row>
    <row r="132" spans="1:12" x14ac:dyDescent="0.25">
      <c r="A132" s="6">
        <v>5</v>
      </c>
      <c r="B132" s="6">
        <v>29</v>
      </c>
      <c r="C132" s="57" t="s">
        <v>205</v>
      </c>
      <c r="D132" s="57" t="s">
        <v>104</v>
      </c>
      <c r="E132" s="57" t="s">
        <v>34</v>
      </c>
      <c r="F132" s="57" t="s">
        <v>222</v>
      </c>
      <c r="G132" s="13">
        <v>3.0549768518518521E-3</v>
      </c>
      <c r="H132" s="13">
        <v>2.9629629629629628E-3</v>
      </c>
      <c r="I132" s="13">
        <v>3.0278935185185183E-3</v>
      </c>
      <c r="J132" s="29"/>
      <c r="K132" s="14">
        <v>9.0458333333333328E-3</v>
      </c>
      <c r="L132" s="8">
        <v>10</v>
      </c>
    </row>
    <row r="133" spans="1:12" x14ac:dyDescent="0.25">
      <c r="A133" s="6">
        <v>6</v>
      </c>
      <c r="B133" s="6">
        <v>15</v>
      </c>
      <c r="C133" s="57" t="s">
        <v>85</v>
      </c>
      <c r="D133" s="57" t="s">
        <v>17</v>
      </c>
      <c r="E133" s="57" t="s">
        <v>35</v>
      </c>
      <c r="F133" s="57" t="s">
        <v>36</v>
      </c>
      <c r="G133" s="13">
        <v>2.7535069444444443E-3</v>
      </c>
      <c r="H133" s="13">
        <v>2.7486111111111114E-3</v>
      </c>
      <c r="I133" s="15">
        <v>3.5648148148148154E-3</v>
      </c>
      <c r="J133" s="28">
        <v>3.472222222222222E-3</v>
      </c>
      <c r="K133" s="14">
        <v>9.1248032407407406E-3</v>
      </c>
      <c r="L133" s="8">
        <v>8</v>
      </c>
    </row>
    <row r="134" spans="1:12" x14ac:dyDescent="0.25">
      <c r="A134" s="6">
        <v>7</v>
      </c>
      <c r="B134" s="6">
        <v>195</v>
      </c>
      <c r="C134" s="57" t="s">
        <v>290</v>
      </c>
      <c r="D134" s="57" t="s">
        <v>17</v>
      </c>
      <c r="E134" s="57" t="s">
        <v>171</v>
      </c>
      <c r="F134" s="57" t="s">
        <v>291</v>
      </c>
      <c r="G134" s="13">
        <v>3.0940856481481483E-3</v>
      </c>
      <c r="H134" s="13">
        <v>3.1066666666666669E-3</v>
      </c>
      <c r="I134" s="13">
        <v>3.0118865740740744E-3</v>
      </c>
      <c r="J134" s="29"/>
      <c r="K134" s="14">
        <v>9.2126388888888883E-3</v>
      </c>
      <c r="L134" s="8">
        <v>6</v>
      </c>
    </row>
    <row r="135" spans="1:12" x14ac:dyDescent="0.25">
      <c r="A135" s="6">
        <v>8</v>
      </c>
      <c r="B135" s="6">
        <v>85</v>
      </c>
      <c r="C135" s="57" t="s">
        <v>365</v>
      </c>
      <c r="D135" s="57" t="s">
        <v>17</v>
      </c>
      <c r="E135" s="57" t="s">
        <v>94</v>
      </c>
      <c r="F135" s="57" t="s">
        <v>30</v>
      </c>
      <c r="G135" s="13">
        <v>3.1999305555555553E-3</v>
      </c>
      <c r="H135" s="13">
        <v>2.9994560185185189E-3</v>
      </c>
      <c r="I135" s="13">
        <v>3.0245254629629632E-3</v>
      </c>
      <c r="J135" s="28">
        <v>3.472222222222222E-3</v>
      </c>
      <c r="K135" s="14">
        <v>9.281782407407407E-3</v>
      </c>
      <c r="L135" s="8">
        <v>4</v>
      </c>
    </row>
    <row r="136" spans="1:12" x14ac:dyDescent="0.25">
      <c r="A136" s="6">
        <v>9</v>
      </c>
      <c r="B136" s="6">
        <v>115</v>
      </c>
      <c r="C136" s="57" t="s">
        <v>248</v>
      </c>
      <c r="D136" s="57" t="s">
        <v>17</v>
      </c>
      <c r="E136" s="57" t="s">
        <v>236</v>
      </c>
      <c r="F136" s="57" t="s">
        <v>237</v>
      </c>
      <c r="G136" s="13">
        <v>2.8640277777777778E-3</v>
      </c>
      <c r="H136" s="13">
        <v>2.8558449074074072E-3</v>
      </c>
      <c r="I136" s="15">
        <v>3.5648148148148154E-3</v>
      </c>
      <c r="J136" s="29"/>
      <c r="K136" s="14">
        <v>9.2846874999999995E-3</v>
      </c>
      <c r="L136" s="8">
        <v>2</v>
      </c>
    </row>
    <row r="137" spans="1:12" x14ac:dyDescent="0.25">
      <c r="A137" s="6">
        <v>10</v>
      </c>
      <c r="B137" s="6">
        <v>114</v>
      </c>
      <c r="C137" s="57" t="s">
        <v>238</v>
      </c>
      <c r="D137" s="57" t="s">
        <v>17</v>
      </c>
      <c r="E137" s="57" t="s">
        <v>236</v>
      </c>
      <c r="F137" s="57" t="s">
        <v>237</v>
      </c>
      <c r="G137" s="13">
        <v>2.8700347222222222E-3</v>
      </c>
      <c r="H137" s="13">
        <v>2.8883101851851852E-3</v>
      </c>
      <c r="I137" s="15">
        <v>3.5648148148148154E-3</v>
      </c>
      <c r="J137" s="29"/>
      <c r="K137" s="14">
        <v>9.3231597222222223E-3</v>
      </c>
      <c r="L137" s="8">
        <v>1</v>
      </c>
    </row>
    <row r="138" spans="1:12" x14ac:dyDescent="0.25">
      <c r="A138" s="6">
        <v>11</v>
      </c>
      <c r="B138" s="6">
        <v>87</v>
      </c>
      <c r="C138" s="57" t="s">
        <v>8</v>
      </c>
      <c r="D138" s="57" t="s">
        <v>17</v>
      </c>
      <c r="E138" s="57" t="s">
        <v>44</v>
      </c>
      <c r="F138" s="57" t="s">
        <v>30</v>
      </c>
      <c r="G138" s="13">
        <v>3.1396643518518518E-3</v>
      </c>
      <c r="H138" s="13">
        <v>3.2006365740740741E-3</v>
      </c>
      <c r="I138" s="13">
        <v>3.177418981481482E-3</v>
      </c>
      <c r="J138" s="29"/>
      <c r="K138" s="14">
        <v>9.517719907407407E-3</v>
      </c>
    </row>
    <row r="139" spans="1:12" x14ac:dyDescent="0.25">
      <c r="A139" s="6">
        <v>12</v>
      </c>
      <c r="B139" s="6">
        <v>132</v>
      </c>
      <c r="C139" s="17" t="s">
        <v>372</v>
      </c>
      <c r="D139" s="17" t="s">
        <v>20</v>
      </c>
      <c r="E139" s="17" t="s">
        <v>35</v>
      </c>
      <c r="F139" s="19" t="s">
        <v>303</v>
      </c>
      <c r="G139" s="13">
        <v>2.9826620370370371E-3</v>
      </c>
      <c r="H139" s="13">
        <v>3.024398148148148E-3</v>
      </c>
      <c r="I139" s="15">
        <v>3.5648148148148154E-3</v>
      </c>
      <c r="J139" s="29"/>
      <c r="K139" s="14">
        <v>9.5718750000000005E-3</v>
      </c>
    </row>
    <row r="140" spans="1:12" x14ac:dyDescent="0.25">
      <c r="A140" s="6">
        <v>13</v>
      </c>
      <c r="B140" s="6">
        <v>126</v>
      </c>
      <c r="C140" s="57" t="s">
        <v>280</v>
      </c>
      <c r="D140" s="57" t="s">
        <v>17</v>
      </c>
      <c r="E140" s="57" t="s">
        <v>35</v>
      </c>
      <c r="F140" s="57" t="s">
        <v>308</v>
      </c>
      <c r="G140" s="13">
        <v>2.6600810185185182E-3</v>
      </c>
      <c r="H140" s="15">
        <v>3.4953703703703705E-3</v>
      </c>
      <c r="I140" s="15">
        <v>3.5648148148148154E-3</v>
      </c>
      <c r="J140" s="29"/>
      <c r="K140" s="14">
        <v>9.7202662037037032E-3</v>
      </c>
    </row>
    <row r="141" spans="1:12" x14ac:dyDescent="0.25">
      <c r="A141" s="6">
        <v>14</v>
      </c>
      <c r="B141" s="6">
        <v>5</v>
      </c>
      <c r="C141" s="57" t="s">
        <v>73</v>
      </c>
      <c r="D141" s="57" t="s">
        <v>17</v>
      </c>
      <c r="E141" s="57" t="s">
        <v>74</v>
      </c>
      <c r="F141" s="57" t="s">
        <v>75</v>
      </c>
      <c r="G141" s="13">
        <v>3.2410069444444444E-3</v>
      </c>
      <c r="H141" s="13">
        <v>3.2444444444444443E-3</v>
      </c>
      <c r="I141" s="13">
        <v>3.2762615740740742E-3</v>
      </c>
      <c r="J141" s="29"/>
      <c r="K141" s="14">
        <v>9.7617129629629634E-3</v>
      </c>
    </row>
    <row r="142" spans="1:12" x14ac:dyDescent="0.25">
      <c r="A142" s="6">
        <v>15</v>
      </c>
      <c r="B142" s="6">
        <v>175</v>
      </c>
      <c r="C142" s="57" t="s">
        <v>292</v>
      </c>
      <c r="D142" s="57" t="s">
        <v>17</v>
      </c>
      <c r="E142" s="57" t="s">
        <v>35</v>
      </c>
      <c r="F142" s="57" t="s">
        <v>308</v>
      </c>
      <c r="G142" s="13">
        <v>2.8053587962962967E-3</v>
      </c>
      <c r="H142" s="15">
        <v>3.4953703703703705E-3</v>
      </c>
      <c r="I142" s="15">
        <v>3.5648148148148154E-3</v>
      </c>
      <c r="J142" s="29"/>
      <c r="K142" s="14">
        <v>9.8655439814814821E-3</v>
      </c>
    </row>
    <row r="143" spans="1:12" x14ac:dyDescent="0.25">
      <c r="A143" s="6">
        <v>16</v>
      </c>
      <c r="B143" s="6">
        <v>168</v>
      </c>
      <c r="C143" s="57" t="s">
        <v>307</v>
      </c>
      <c r="D143" s="57" t="s">
        <v>17</v>
      </c>
      <c r="E143" s="57" t="s">
        <v>35</v>
      </c>
      <c r="F143" s="57" t="s">
        <v>308</v>
      </c>
      <c r="G143" s="13">
        <v>2.8692013888888886E-3</v>
      </c>
      <c r="H143" s="15">
        <v>3.4953703703703705E-3</v>
      </c>
      <c r="I143" s="15">
        <v>3.5648148148148154E-3</v>
      </c>
      <c r="J143" s="29"/>
      <c r="K143" s="14">
        <v>9.9293865740740731E-3</v>
      </c>
    </row>
    <row r="144" spans="1:12" x14ac:dyDescent="0.25">
      <c r="A144" s="6">
        <v>17</v>
      </c>
      <c r="B144" s="6">
        <v>172</v>
      </c>
      <c r="C144" s="57" t="s">
        <v>316</v>
      </c>
      <c r="D144" s="57" t="s">
        <v>17</v>
      </c>
      <c r="E144" s="57" t="s">
        <v>285</v>
      </c>
      <c r="F144" s="57" t="s">
        <v>30</v>
      </c>
      <c r="G144" s="13">
        <v>3.0254398148148146E-3</v>
      </c>
      <c r="H144" s="15">
        <v>3.4953703703703705E-3</v>
      </c>
      <c r="I144" s="15">
        <v>3.5648148148148154E-3</v>
      </c>
      <c r="J144" s="29"/>
      <c r="K144" s="14">
        <v>1.0085625000000001E-2</v>
      </c>
    </row>
    <row r="145" spans="1:15" x14ac:dyDescent="0.25">
      <c r="A145" s="6">
        <v>18</v>
      </c>
      <c r="B145" s="6">
        <v>153</v>
      </c>
      <c r="C145" s="57" t="s">
        <v>306</v>
      </c>
      <c r="D145" s="57" t="s">
        <v>17</v>
      </c>
      <c r="E145" s="57" t="s">
        <v>163</v>
      </c>
      <c r="F145" s="57" t="s">
        <v>336</v>
      </c>
      <c r="G145" s="13">
        <v>3.1904976851851851E-3</v>
      </c>
      <c r="H145" s="15">
        <v>3.4953703703703705E-3</v>
      </c>
      <c r="I145" s="15">
        <v>3.5648148148148154E-3</v>
      </c>
      <c r="J145" s="29"/>
      <c r="K145" s="14">
        <v>1.0250682870370372E-2</v>
      </c>
    </row>
    <row r="146" spans="1:15" x14ac:dyDescent="0.25">
      <c r="A146" s="6">
        <v>19</v>
      </c>
      <c r="B146" s="6">
        <v>188</v>
      </c>
      <c r="C146" s="57" t="s">
        <v>283</v>
      </c>
      <c r="D146" s="57" t="s">
        <v>17</v>
      </c>
      <c r="E146" s="57" t="s">
        <v>55</v>
      </c>
      <c r="F146" s="57" t="s">
        <v>302</v>
      </c>
      <c r="G146" s="13">
        <v>3.5162152777777778E-3</v>
      </c>
      <c r="H146" s="13">
        <v>3.4393750000000002E-3</v>
      </c>
      <c r="I146" s="13">
        <v>3.5097222222222227E-3</v>
      </c>
      <c r="J146" s="29"/>
      <c r="K146" s="14">
        <v>1.0465312499999999E-2</v>
      </c>
    </row>
    <row r="147" spans="1:15" x14ac:dyDescent="0.25">
      <c r="M147" s="12"/>
      <c r="N147" s="12"/>
      <c r="O147" s="12"/>
    </row>
    <row r="148" spans="1:15" x14ac:dyDescent="0.25">
      <c r="M148" s="12"/>
      <c r="N148" s="12"/>
      <c r="O148" s="12"/>
    </row>
    <row r="149" spans="1:15" x14ac:dyDescent="0.25">
      <c r="L149" s="12"/>
      <c r="M149" s="12"/>
      <c r="N149" s="12"/>
      <c r="O149" s="12"/>
    </row>
    <row r="150" spans="1:15" x14ac:dyDescent="0.25">
      <c r="L150" s="12"/>
      <c r="M150" s="12"/>
      <c r="N150" s="12"/>
      <c r="O150" s="12"/>
    </row>
    <row r="151" spans="1:15" x14ac:dyDescent="0.25">
      <c r="L151" s="12"/>
      <c r="M151" s="12"/>
      <c r="N151" s="12"/>
      <c r="O151" s="12"/>
    </row>
    <row r="152" spans="1:15" x14ac:dyDescent="0.25">
      <c r="L152" s="12"/>
      <c r="M152" s="12"/>
      <c r="N152" s="12"/>
      <c r="O152" s="12"/>
    </row>
    <row r="153" spans="1:15" x14ac:dyDescent="0.25">
      <c r="L153" s="12"/>
      <c r="M153" s="12"/>
      <c r="N153" s="12"/>
      <c r="O153" s="12"/>
    </row>
    <row r="154" spans="1:15" x14ac:dyDescent="0.25">
      <c r="L154" s="12"/>
      <c r="M154" s="12"/>
      <c r="N154" s="12"/>
      <c r="O154" s="12"/>
    </row>
    <row r="155" spans="1:15" x14ac:dyDescent="0.25">
      <c r="L155" s="12"/>
      <c r="M155" s="12"/>
      <c r="N155" s="12"/>
      <c r="O155" s="12"/>
    </row>
    <row r="156" spans="1:15" x14ac:dyDescent="0.25">
      <c r="L156" s="12"/>
      <c r="M156" s="12"/>
      <c r="N156" s="12"/>
      <c r="O156" s="12"/>
    </row>
    <row r="157" spans="1:15" x14ac:dyDescent="0.25">
      <c r="L157" s="12"/>
      <c r="M157" s="12"/>
      <c r="N157" s="12"/>
      <c r="O157" s="12"/>
    </row>
    <row r="158" spans="1:15" x14ac:dyDescent="0.25">
      <c r="L158" s="12"/>
      <c r="M158" s="12"/>
      <c r="N158" s="12"/>
      <c r="O158" s="12"/>
    </row>
    <row r="159" spans="1:15" x14ac:dyDescent="0.25">
      <c r="L159" s="12"/>
      <c r="M159" s="12"/>
      <c r="N159" s="12"/>
      <c r="O159" s="12"/>
    </row>
    <row r="160" spans="1:15" x14ac:dyDescent="0.25">
      <c r="L160" s="12"/>
      <c r="M160" s="12"/>
      <c r="N160" s="12"/>
      <c r="O160" s="12"/>
    </row>
    <row r="161" spans="12:15" x14ac:dyDescent="0.25">
      <c r="L161" s="12"/>
      <c r="M161" s="12"/>
      <c r="N161" s="12"/>
      <c r="O161" s="12"/>
    </row>
    <row r="162" spans="12:15" x14ac:dyDescent="0.25">
      <c r="L162" s="12"/>
      <c r="M162" s="12"/>
      <c r="N162" s="12"/>
      <c r="O162" s="12"/>
    </row>
    <row r="163" spans="12:15" x14ac:dyDescent="0.25">
      <c r="L163" s="12"/>
      <c r="M163" s="12"/>
      <c r="N163" s="12"/>
      <c r="O163" s="12"/>
    </row>
    <row r="164" spans="12:15" x14ac:dyDescent="0.25">
      <c r="L164" s="12"/>
      <c r="M164" s="12"/>
      <c r="N164" s="12"/>
      <c r="O164" s="12"/>
    </row>
    <row r="165" spans="12:15" x14ac:dyDescent="0.25">
      <c r="L165" s="12"/>
      <c r="M165" s="12"/>
      <c r="N165" s="12"/>
      <c r="O165" s="12"/>
    </row>
    <row r="166" spans="12:15" x14ac:dyDescent="0.25">
      <c r="L166" s="12"/>
    </row>
    <row r="167" spans="12:15" x14ac:dyDescent="0.25">
      <c r="L167" s="12"/>
    </row>
  </sheetData>
  <mergeCells count="8">
    <mergeCell ref="A105:L105"/>
    <mergeCell ref="A118:L118"/>
    <mergeCell ref="A126:L126"/>
    <mergeCell ref="A1:L1"/>
    <mergeCell ref="A2:L2"/>
    <mergeCell ref="A21:L21"/>
    <mergeCell ref="A52:L52"/>
    <mergeCell ref="A83:L83"/>
  </mergeCells>
  <pageMargins left="0.7" right="0.7" top="0.75" bottom="0.75" header="0.3" footer="0.3"/>
  <pageSetup paperSize="9" orientation="portrait" horizontalDpi="0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Normal="100" workbookViewId="0">
      <selection sqref="A1:L1"/>
    </sheetView>
  </sheetViews>
  <sheetFormatPr defaultRowHeight="15" x14ac:dyDescent="0.25"/>
  <cols>
    <col min="1" max="2" width="9.140625" style="12" customWidth="1"/>
    <col min="3" max="3" width="24.28515625" style="12" customWidth="1"/>
    <col min="4" max="4" width="18.5703125" style="12" customWidth="1"/>
    <col min="5" max="5" width="30" style="12" customWidth="1"/>
    <col min="6" max="6" width="31.42578125" style="12" customWidth="1"/>
    <col min="7" max="12" width="9.140625" style="12" customWidth="1"/>
    <col min="13" max="16384" width="9.140625" style="12"/>
  </cols>
  <sheetData>
    <row r="1" spans="1:12" ht="15.75" x14ac:dyDescent="0.25">
      <c r="A1" s="210" t="s">
        <v>1857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x14ac:dyDescent="0.25">
      <c r="A2" s="6" t="s">
        <v>340</v>
      </c>
      <c r="B2" s="6" t="s">
        <v>341</v>
      </c>
      <c r="C2" s="12" t="s">
        <v>0</v>
      </c>
      <c r="D2" s="12" t="s">
        <v>1</v>
      </c>
      <c r="E2" s="12" t="s">
        <v>342</v>
      </c>
      <c r="F2" s="12" t="s">
        <v>3</v>
      </c>
      <c r="G2" s="6" t="s">
        <v>343</v>
      </c>
      <c r="H2" s="6" t="s">
        <v>344</v>
      </c>
      <c r="I2" s="6" t="s">
        <v>345</v>
      </c>
      <c r="J2" s="6" t="s">
        <v>346</v>
      </c>
      <c r="K2" s="6" t="s">
        <v>347</v>
      </c>
      <c r="L2" s="6" t="s">
        <v>366</v>
      </c>
    </row>
    <row r="3" spans="1:12" x14ac:dyDescent="0.25">
      <c r="A3" s="6">
        <v>1</v>
      </c>
      <c r="B3" s="6">
        <v>106</v>
      </c>
      <c r="C3" s="12" t="s">
        <v>241</v>
      </c>
      <c r="D3" s="12" t="s">
        <v>17</v>
      </c>
      <c r="E3" s="12" t="s">
        <v>110</v>
      </c>
      <c r="F3" s="12" t="s">
        <v>15</v>
      </c>
      <c r="G3" s="13">
        <v>3.9192824074074069E-3</v>
      </c>
      <c r="H3" s="13">
        <v>3.8781944444444445E-3</v>
      </c>
      <c r="I3" s="13">
        <v>3.9259259259259256E-3</v>
      </c>
      <c r="J3" s="6"/>
      <c r="K3" s="14">
        <v>1.1723402777777775E-2</v>
      </c>
      <c r="L3" s="30">
        <v>25</v>
      </c>
    </row>
    <row r="4" spans="1:12" x14ac:dyDescent="0.25">
      <c r="A4" s="6">
        <v>2</v>
      </c>
      <c r="B4" s="6">
        <v>40</v>
      </c>
      <c r="C4" s="12" t="s">
        <v>139</v>
      </c>
      <c r="D4" s="12" t="s">
        <v>17</v>
      </c>
      <c r="E4" s="12" t="s">
        <v>137</v>
      </c>
      <c r="F4" s="12" t="s">
        <v>138</v>
      </c>
      <c r="G4" s="13">
        <v>3.9061111111111115E-3</v>
      </c>
      <c r="H4" s="13">
        <v>3.9043055555555554E-3</v>
      </c>
      <c r="I4" s="13">
        <v>3.933414351851852E-3</v>
      </c>
      <c r="J4" s="6"/>
      <c r="K4" s="14">
        <v>1.1743831018518518E-2</v>
      </c>
      <c r="L4" s="30">
        <v>18</v>
      </c>
    </row>
    <row r="5" spans="1:12" x14ac:dyDescent="0.25">
      <c r="A5" s="6">
        <v>3</v>
      </c>
      <c r="B5" s="6">
        <v>65</v>
      </c>
      <c r="C5" s="12" t="s">
        <v>121</v>
      </c>
      <c r="D5" s="12" t="s">
        <v>17</v>
      </c>
      <c r="E5" s="12" t="s">
        <v>122</v>
      </c>
      <c r="F5" s="12" t="s">
        <v>39</v>
      </c>
      <c r="G5" s="13">
        <v>3.9497685185185183E-3</v>
      </c>
      <c r="H5" s="13">
        <v>3.8963888888888889E-3</v>
      </c>
      <c r="I5" s="13">
        <v>3.9035416666666667E-3</v>
      </c>
      <c r="J5" s="6"/>
      <c r="K5" s="14">
        <v>1.1749699074074076E-2</v>
      </c>
      <c r="L5" s="30">
        <v>15</v>
      </c>
    </row>
    <row r="6" spans="1:12" x14ac:dyDescent="0.25">
      <c r="A6" s="6">
        <v>4</v>
      </c>
      <c r="B6" s="6">
        <v>10</v>
      </c>
      <c r="C6" s="12" t="s">
        <v>48</v>
      </c>
      <c r="D6" s="12" t="s">
        <v>17</v>
      </c>
      <c r="E6" s="12" t="s">
        <v>49</v>
      </c>
      <c r="F6" s="12" t="s">
        <v>39</v>
      </c>
      <c r="G6" s="13">
        <v>3.9720717592592594E-3</v>
      </c>
      <c r="H6" s="13">
        <v>3.8879861111111112E-3</v>
      </c>
      <c r="I6" s="13">
        <v>3.9185416666666665E-3</v>
      </c>
      <c r="J6" s="6"/>
      <c r="K6" s="14">
        <v>1.1778599537037039E-2</v>
      </c>
      <c r="L6" s="30">
        <v>12</v>
      </c>
    </row>
    <row r="7" spans="1:12" x14ac:dyDescent="0.25">
      <c r="A7" s="6">
        <v>5</v>
      </c>
      <c r="B7" s="6">
        <v>111</v>
      </c>
      <c r="C7" s="12" t="s">
        <v>19</v>
      </c>
      <c r="D7" s="12" t="s">
        <v>20</v>
      </c>
      <c r="E7" s="12" t="s">
        <v>141</v>
      </c>
      <c r="F7" s="12" t="s">
        <v>21</v>
      </c>
      <c r="G7" s="13">
        <v>3.9364120370370377E-3</v>
      </c>
      <c r="H7" s="13">
        <v>3.934988425925926E-3</v>
      </c>
      <c r="I7" s="13">
        <v>3.9564120370370369E-3</v>
      </c>
      <c r="J7" s="28">
        <v>3.472222222222222E-3</v>
      </c>
      <c r="K7" s="14">
        <v>1.1885682870370369E-2</v>
      </c>
      <c r="L7" s="30">
        <v>10</v>
      </c>
    </row>
    <row r="8" spans="1:12" x14ac:dyDescent="0.25">
      <c r="A8" s="6">
        <v>6</v>
      </c>
      <c r="B8" s="6">
        <v>45</v>
      </c>
      <c r="C8" s="12" t="s">
        <v>119</v>
      </c>
      <c r="D8" s="12" t="s">
        <v>17</v>
      </c>
      <c r="E8" s="12" t="s">
        <v>140</v>
      </c>
      <c r="F8" s="12" t="s">
        <v>105</v>
      </c>
      <c r="G8" s="13">
        <v>4.0646874999999997E-3</v>
      </c>
      <c r="H8" s="13">
        <v>3.9883449074074075E-3</v>
      </c>
      <c r="I8" s="13">
        <v>3.8501967592592594E-3</v>
      </c>
      <c r="J8" s="29"/>
      <c r="K8" s="14">
        <v>1.1903229166666668E-2</v>
      </c>
      <c r="L8" s="30">
        <v>8</v>
      </c>
    </row>
    <row r="9" spans="1:12" x14ac:dyDescent="0.25">
      <c r="A9" s="6">
        <v>7</v>
      </c>
      <c r="B9" s="6">
        <v>69</v>
      </c>
      <c r="C9" s="12" t="s">
        <v>84</v>
      </c>
      <c r="D9" s="12" t="s">
        <v>17</v>
      </c>
      <c r="E9" s="12" t="s">
        <v>34</v>
      </c>
      <c r="F9" s="12" t="s">
        <v>15</v>
      </c>
      <c r="G9" s="13">
        <v>3.956990740740741E-3</v>
      </c>
      <c r="H9" s="13">
        <v>3.9426967592592595E-3</v>
      </c>
      <c r="I9" s="13">
        <v>4.0141319444444443E-3</v>
      </c>
      <c r="J9" s="29"/>
      <c r="K9" s="14">
        <v>1.1913819444444444E-2</v>
      </c>
      <c r="L9" s="30">
        <v>6</v>
      </c>
    </row>
    <row r="10" spans="1:12" x14ac:dyDescent="0.25">
      <c r="A10" s="6">
        <v>8</v>
      </c>
      <c r="B10" s="6">
        <v>134</v>
      </c>
      <c r="C10" s="12" t="s">
        <v>267</v>
      </c>
      <c r="D10" s="12" t="s">
        <v>17</v>
      </c>
      <c r="E10" s="12" t="s">
        <v>236</v>
      </c>
      <c r="F10" s="12" t="s">
        <v>15</v>
      </c>
      <c r="G10" s="13">
        <v>3.9537037037037032E-3</v>
      </c>
      <c r="H10" s="13">
        <v>4.0283680555555559E-3</v>
      </c>
      <c r="I10" s="13">
        <v>3.9626967592592596E-3</v>
      </c>
      <c r="J10" s="29"/>
      <c r="K10" s="14">
        <v>1.1944768518518519E-2</v>
      </c>
      <c r="L10" s="30">
        <v>4</v>
      </c>
    </row>
    <row r="11" spans="1:12" x14ac:dyDescent="0.25">
      <c r="A11" s="6">
        <v>9</v>
      </c>
      <c r="B11" s="6">
        <v>8</v>
      </c>
      <c r="C11" s="12" t="s">
        <v>4</v>
      </c>
      <c r="D11" s="12" t="s">
        <v>5</v>
      </c>
      <c r="E11" s="12" t="s">
        <v>6</v>
      </c>
      <c r="F11" s="12" t="s">
        <v>7</v>
      </c>
      <c r="G11" s="13">
        <v>3.9604513888888892E-3</v>
      </c>
      <c r="H11" s="13">
        <v>3.9924652777777779E-3</v>
      </c>
      <c r="I11" s="13">
        <v>4.0011458333333331E-3</v>
      </c>
      <c r="J11" s="29"/>
      <c r="K11" s="14">
        <v>1.1954062500000001E-2</v>
      </c>
      <c r="L11" s="30">
        <v>2</v>
      </c>
    </row>
    <row r="12" spans="1:12" x14ac:dyDescent="0.25">
      <c r="A12" s="6">
        <v>10</v>
      </c>
      <c r="B12" s="6">
        <v>119</v>
      </c>
      <c r="C12" s="12" t="s">
        <v>28</v>
      </c>
      <c r="D12" s="12" t="s">
        <v>17</v>
      </c>
      <c r="E12" s="17" t="s">
        <v>405</v>
      </c>
      <c r="F12" s="12" t="s">
        <v>29</v>
      </c>
      <c r="G12" s="13">
        <v>4.0994212962962963E-3</v>
      </c>
      <c r="H12" s="13">
        <v>3.8794675925925928E-3</v>
      </c>
      <c r="I12" s="13">
        <v>3.9783912037037036E-3</v>
      </c>
      <c r="J12" s="29"/>
      <c r="K12" s="14">
        <v>1.1957280092592592E-2</v>
      </c>
      <c r="L12" s="30">
        <v>1</v>
      </c>
    </row>
    <row r="13" spans="1:12" x14ac:dyDescent="0.25">
      <c r="A13" s="6">
        <v>11</v>
      </c>
      <c r="B13" s="6">
        <v>77</v>
      </c>
      <c r="C13" s="12" t="s">
        <v>108</v>
      </c>
      <c r="D13" s="31" t="s">
        <v>87</v>
      </c>
      <c r="E13" s="12" t="s">
        <v>170</v>
      </c>
      <c r="F13" s="12" t="s">
        <v>106</v>
      </c>
      <c r="G13" s="13">
        <v>4.0317013888888894E-3</v>
      </c>
      <c r="H13" s="13">
        <v>3.9479745370370372E-3</v>
      </c>
      <c r="I13" s="13">
        <v>3.9950810185185185E-3</v>
      </c>
      <c r="J13" s="29"/>
      <c r="K13" s="14">
        <v>1.1974756944444444E-2</v>
      </c>
      <c r="L13" s="8"/>
    </row>
    <row r="14" spans="1:12" x14ac:dyDescent="0.25">
      <c r="A14" s="6">
        <v>12</v>
      </c>
      <c r="B14" s="6">
        <v>99</v>
      </c>
      <c r="C14" s="12" t="s">
        <v>22</v>
      </c>
      <c r="D14" s="12" t="s">
        <v>20</v>
      </c>
      <c r="E14" s="12" t="s">
        <v>171</v>
      </c>
      <c r="F14" s="12" t="s">
        <v>11</v>
      </c>
      <c r="G14" s="13">
        <v>4.0068634259259259E-3</v>
      </c>
      <c r="H14" s="13">
        <v>3.9695949074074078E-3</v>
      </c>
      <c r="I14" s="13">
        <v>4.0200925925925925E-3</v>
      </c>
      <c r="J14" s="29"/>
      <c r="K14" s="14">
        <v>1.1996550925925926E-2</v>
      </c>
      <c r="L14" s="8"/>
    </row>
    <row r="15" spans="1:12" x14ac:dyDescent="0.25">
      <c r="A15" s="6">
        <v>13</v>
      </c>
      <c r="B15" s="6">
        <v>23</v>
      </c>
      <c r="C15" s="12" t="s">
        <v>9</v>
      </c>
      <c r="D15" s="12" t="s">
        <v>87</v>
      </c>
      <c r="E15" s="12" t="s">
        <v>10</v>
      </c>
      <c r="F15" s="12" t="s">
        <v>11</v>
      </c>
      <c r="G15" s="13">
        <v>3.989594907407407E-3</v>
      </c>
      <c r="H15" s="13">
        <v>3.9816087962962965E-3</v>
      </c>
      <c r="I15" s="13">
        <v>4.0778819444444439E-3</v>
      </c>
      <c r="J15" s="29"/>
      <c r="K15" s="14">
        <v>1.2049085648148147E-2</v>
      </c>
      <c r="L15" s="8"/>
    </row>
    <row r="16" spans="1:12" x14ac:dyDescent="0.25">
      <c r="A16" s="6">
        <v>14</v>
      </c>
      <c r="B16" s="6">
        <v>63</v>
      </c>
      <c r="C16" s="12" t="s">
        <v>136</v>
      </c>
      <c r="D16" s="12" t="s">
        <v>17</v>
      </c>
      <c r="E16" s="12" t="s">
        <v>137</v>
      </c>
      <c r="F16" s="12" t="s">
        <v>138</v>
      </c>
      <c r="G16" s="13">
        <v>3.9693287037037032E-3</v>
      </c>
      <c r="H16" s="13">
        <v>4.0049999999999999E-3</v>
      </c>
      <c r="I16" s="13">
        <v>4.0339004629629631E-3</v>
      </c>
      <c r="J16" s="28">
        <v>3.472222222222222E-3</v>
      </c>
      <c r="K16" s="14">
        <v>1.2066099537037037E-2</v>
      </c>
      <c r="L16" s="8"/>
    </row>
    <row r="17" spans="1:12" x14ac:dyDescent="0.25">
      <c r="A17" s="6">
        <v>15</v>
      </c>
      <c r="B17" s="6">
        <v>117</v>
      </c>
      <c r="C17" s="12" t="s">
        <v>131</v>
      </c>
      <c r="D17" s="12" t="s">
        <v>17</v>
      </c>
      <c r="E17" s="12" t="s">
        <v>34</v>
      </c>
      <c r="F17" s="12" t="s">
        <v>132</v>
      </c>
      <c r="G17" s="13">
        <v>4.0990162037037037E-3</v>
      </c>
      <c r="H17" s="13">
        <v>4.0521643518518519E-3</v>
      </c>
      <c r="I17" s="13">
        <v>4.037557870370371E-3</v>
      </c>
      <c r="J17" s="29"/>
      <c r="K17" s="14">
        <v>1.2188738425925926E-2</v>
      </c>
      <c r="L17" s="8"/>
    </row>
    <row r="18" spans="1:12" x14ac:dyDescent="0.25">
      <c r="A18" s="6">
        <v>16</v>
      </c>
      <c r="B18" s="6">
        <v>22</v>
      </c>
      <c r="C18" s="12" t="s">
        <v>12</v>
      </c>
      <c r="D18" s="12" t="s">
        <v>13</v>
      </c>
      <c r="E18" s="12" t="s">
        <v>14</v>
      </c>
      <c r="F18" s="12" t="s">
        <v>15</v>
      </c>
      <c r="G18" s="13">
        <v>4.0941782407407411E-3</v>
      </c>
      <c r="H18" s="13">
        <v>4.0393287037037038E-3</v>
      </c>
      <c r="I18" s="13">
        <v>4.0650694444444449E-3</v>
      </c>
      <c r="J18" s="29"/>
      <c r="K18" s="14">
        <v>1.2198576388888889E-2</v>
      </c>
      <c r="L18" s="8"/>
    </row>
    <row r="19" spans="1:12" x14ac:dyDescent="0.25">
      <c r="A19" s="6">
        <v>17</v>
      </c>
      <c r="B19" s="6">
        <v>12</v>
      </c>
      <c r="C19" s="12" t="s">
        <v>69</v>
      </c>
      <c r="D19" s="12" t="s">
        <v>17</v>
      </c>
      <c r="E19" s="12" t="s">
        <v>70</v>
      </c>
      <c r="F19" s="12" t="s">
        <v>39</v>
      </c>
      <c r="G19" s="13">
        <v>4.0655555555555558E-3</v>
      </c>
      <c r="H19" s="13">
        <v>4.0533796296296299E-3</v>
      </c>
      <c r="I19" s="13">
        <v>4.0932870370370368E-3</v>
      </c>
      <c r="J19" s="28">
        <v>3.472222222222222E-3</v>
      </c>
      <c r="K19" s="14">
        <v>1.2270092592592595E-2</v>
      </c>
      <c r="L19" s="8"/>
    </row>
    <row r="20" spans="1:12" x14ac:dyDescent="0.25">
      <c r="A20" s="6">
        <v>18</v>
      </c>
      <c r="B20" s="6">
        <v>21</v>
      </c>
      <c r="C20" s="12" t="s">
        <v>50</v>
      </c>
      <c r="D20" s="12" t="s">
        <v>17</v>
      </c>
      <c r="E20" s="12" t="s">
        <v>51</v>
      </c>
      <c r="F20" s="12" t="s">
        <v>39</v>
      </c>
      <c r="G20" s="13">
        <v>4.0579861111111112E-3</v>
      </c>
      <c r="H20" s="13">
        <v>4.0307870370370367E-3</v>
      </c>
      <c r="I20" s="13">
        <v>4.1542129629629629E-3</v>
      </c>
      <c r="J20" s="28">
        <v>3.472222222222222E-3</v>
      </c>
      <c r="K20" s="14">
        <v>1.2300856481481484E-2</v>
      </c>
      <c r="L20" s="8"/>
    </row>
    <row r="21" spans="1:12" x14ac:dyDescent="0.25">
      <c r="A21" s="6">
        <v>19</v>
      </c>
      <c r="B21" s="6">
        <v>20</v>
      </c>
      <c r="C21" s="12" t="s">
        <v>23</v>
      </c>
      <c r="D21" s="12" t="s">
        <v>87</v>
      </c>
      <c r="E21" s="12" t="s">
        <v>24</v>
      </c>
      <c r="F21" s="12" t="s">
        <v>352</v>
      </c>
      <c r="G21" s="13">
        <v>4.0395601851851851E-3</v>
      </c>
      <c r="H21" s="13">
        <v>4.1267476851851847E-3</v>
      </c>
      <c r="I21" s="13">
        <v>4.0476851851851854E-3</v>
      </c>
      <c r="J21" s="28">
        <v>6.9444444444444441E-3</v>
      </c>
      <c r="K21" s="14">
        <v>1.2329733796296295E-2</v>
      </c>
      <c r="L21" s="8"/>
    </row>
    <row r="22" spans="1:12" x14ac:dyDescent="0.25">
      <c r="A22" s="6">
        <v>20</v>
      </c>
      <c r="B22" s="6">
        <v>11</v>
      </c>
      <c r="C22" s="12" t="s">
        <v>37</v>
      </c>
      <c r="D22" s="12" t="s">
        <v>17</v>
      </c>
      <c r="E22" s="12" t="s">
        <v>38</v>
      </c>
      <c r="F22" s="12" t="s">
        <v>39</v>
      </c>
      <c r="G22" s="13">
        <v>4.1518750000000002E-3</v>
      </c>
      <c r="H22" s="13">
        <v>4.1713078703703704E-3</v>
      </c>
      <c r="I22" s="13">
        <v>4.0950462962962963E-3</v>
      </c>
      <c r="J22" s="29"/>
      <c r="K22" s="14">
        <v>1.2418229166666668E-2</v>
      </c>
      <c r="L22" s="8"/>
    </row>
    <row r="23" spans="1:12" x14ac:dyDescent="0.25">
      <c r="A23" s="6">
        <v>21</v>
      </c>
      <c r="B23" s="6">
        <v>13</v>
      </c>
      <c r="C23" s="12" t="s">
        <v>190</v>
      </c>
      <c r="D23" s="12" t="s">
        <v>17</v>
      </c>
      <c r="E23" s="12" t="s">
        <v>395</v>
      </c>
      <c r="F23" s="12" t="s">
        <v>15</v>
      </c>
      <c r="G23" s="13">
        <v>4.2129976851851851E-3</v>
      </c>
      <c r="H23" s="13">
        <v>4.0862731481481488E-3</v>
      </c>
      <c r="I23" s="13">
        <v>4.1253240740740738E-3</v>
      </c>
      <c r="J23" s="29"/>
      <c r="K23" s="14">
        <v>1.2424594907407409E-2</v>
      </c>
      <c r="L23" s="6"/>
    </row>
    <row r="24" spans="1:12" x14ac:dyDescent="0.25">
      <c r="A24" s="6">
        <v>22</v>
      </c>
      <c r="B24" s="6">
        <v>92</v>
      </c>
      <c r="C24" s="12" t="s">
        <v>78</v>
      </c>
      <c r="D24" s="12" t="s">
        <v>79</v>
      </c>
      <c r="E24" s="12" t="s">
        <v>80</v>
      </c>
      <c r="F24" s="12" t="s">
        <v>39</v>
      </c>
      <c r="G24" s="13">
        <v>4.1700810185185183E-3</v>
      </c>
      <c r="H24" s="13">
        <v>4.1258564814814812E-3</v>
      </c>
      <c r="I24" s="13">
        <v>4.1591435185185186E-3</v>
      </c>
      <c r="J24" s="29"/>
      <c r="K24" s="14">
        <v>1.2455081018518518E-2</v>
      </c>
      <c r="L24" s="6"/>
    </row>
    <row r="25" spans="1:12" x14ac:dyDescent="0.25">
      <c r="A25" s="6">
        <v>23</v>
      </c>
      <c r="B25" s="6">
        <v>163</v>
      </c>
      <c r="C25" s="12" t="s">
        <v>271</v>
      </c>
      <c r="D25" s="12" t="s">
        <v>17</v>
      </c>
      <c r="E25" s="12" t="s">
        <v>272</v>
      </c>
      <c r="F25" s="12" t="s">
        <v>273</v>
      </c>
      <c r="G25" s="13">
        <v>4.1263194444444446E-3</v>
      </c>
      <c r="H25" s="13">
        <v>4.2042708333333333E-3</v>
      </c>
      <c r="I25" s="13">
        <v>4.1364004629629633E-3</v>
      </c>
      <c r="J25" s="29"/>
      <c r="K25" s="14">
        <v>1.2466990740740742E-2</v>
      </c>
      <c r="L25" s="6"/>
    </row>
    <row r="26" spans="1:12" x14ac:dyDescent="0.25">
      <c r="A26" s="6">
        <v>24</v>
      </c>
      <c r="B26" s="6">
        <v>161</v>
      </c>
      <c r="C26" s="12" t="s">
        <v>213</v>
      </c>
      <c r="D26" s="12" t="s">
        <v>17</v>
      </c>
      <c r="E26" s="12" t="s">
        <v>110</v>
      </c>
      <c r="F26" s="12" t="s">
        <v>39</v>
      </c>
      <c r="G26" s="13">
        <v>4.1829282407407414E-3</v>
      </c>
      <c r="H26" s="13">
        <v>4.1556944444444436E-3</v>
      </c>
      <c r="I26" s="13">
        <v>4.1475925925925925E-3</v>
      </c>
      <c r="J26" s="29"/>
      <c r="K26" s="14">
        <v>1.2486215277777777E-2</v>
      </c>
      <c r="L26" s="6"/>
    </row>
    <row r="27" spans="1:12" x14ac:dyDescent="0.25">
      <c r="A27" s="6">
        <v>25</v>
      </c>
      <c r="B27" s="6">
        <v>61</v>
      </c>
      <c r="C27" s="12" t="s">
        <v>191</v>
      </c>
      <c r="D27" s="12" t="s">
        <v>17</v>
      </c>
      <c r="E27" s="12" t="s">
        <v>24</v>
      </c>
      <c r="F27" s="12" t="s">
        <v>21</v>
      </c>
      <c r="G27" s="13">
        <v>4.2478703703703706E-3</v>
      </c>
      <c r="H27" s="13">
        <v>4.1548263888888885E-3</v>
      </c>
      <c r="I27" s="13">
        <v>4.1342013888888886E-3</v>
      </c>
      <c r="J27" s="29"/>
      <c r="K27" s="14">
        <v>1.2536898148148149E-2</v>
      </c>
      <c r="L27" s="6"/>
    </row>
    <row r="28" spans="1:12" x14ac:dyDescent="0.25">
      <c r="A28" s="6">
        <v>26</v>
      </c>
      <c r="B28" s="6">
        <v>30</v>
      </c>
      <c r="C28" s="12" t="s">
        <v>127</v>
      </c>
      <c r="D28" s="12" t="s">
        <v>87</v>
      </c>
      <c r="E28" s="12" t="s">
        <v>110</v>
      </c>
      <c r="F28" s="12" t="s">
        <v>128</v>
      </c>
      <c r="G28" s="13">
        <v>4.2124652777777776E-3</v>
      </c>
      <c r="H28" s="13">
        <v>4.1213773148148147E-3</v>
      </c>
      <c r="I28" s="13">
        <v>4.2280671296296294E-3</v>
      </c>
      <c r="J28" s="29"/>
      <c r="K28" s="14">
        <v>1.2561909722222223E-2</v>
      </c>
      <c r="L28" s="6"/>
    </row>
    <row r="29" spans="1:12" x14ac:dyDescent="0.25">
      <c r="A29" s="6">
        <v>27</v>
      </c>
      <c r="B29" s="6">
        <v>3</v>
      </c>
      <c r="C29" s="12" t="s">
        <v>16</v>
      </c>
      <c r="D29" s="12" t="s">
        <v>17</v>
      </c>
      <c r="E29" s="12" t="s">
        <v>18</v>
      </c>
      <c r="F29" s="12" t="s">
        <v>15</v>
      </c>
      <c r="G29" s="13">
        <v>4.1058680555555553E-3</v>
      </c>
      <c r="H29" s="13">
        <v>4.1282407407407405E-3</v>
      </c>
      <c r="I29" s="13">
        <v>4.2748495370370362E-3</v>
      </c>
      <c r="J29" s="28">
        <v>3.472222222222222E-3</v>
      </c>
      <c r="K29" s="14">
        <v>1.2566828703703703E-2</v>
      </c>
      <c r="L29" s="8"/>
    </row>
    <row r="30" spans="1:12" x14ac:dyDescent="0.25">
      <c r="A30" s="6">
        <v>28</v>
      </c>
      <c r="B30" s="6">
        <v>144</v>
      </c>
      <c r="C30" s="12" t="s">
        <v>228</v>
      </c>
      <c r="D30" s="12" t="s">
        <v>17</v>
      </c>
      <c r="E30" s="12" t="s">
        <v>229</v>
      </c>
      <c r="F30" s="12" t="s">
        <v>29</v>
      </c>
      <c r="G30" s="13">
        <v>4.1971643518518521E-3</v>
      </c>
      <c r="H30" s="13">
        <v>4.1157986111111109E-3</v>
      </c>
      <c r="I30" s="13">
        <v>4.2575462962962966E-3</v>
      </c>
      <c r="J30" s="29"/>
      <c r="K30" s="14">
        <v>1.2570509259259259E-2</v>
      </c>
      <c r="L30" s="8"/>
    </row>
    <row r="31" spans="1:12" x14ac:dyDescent="0.25">
      <c r="A31" s="6">
        <v>29</v>
      </c>
      <c r="B31" s="6">
        <v>124</v>
      </c>
      <c r="C31" s="12" t="s">
        <v>242</v>
      </c>
      <c r="D31" s="12" t="s">
        <v>17</v>
      </c>
      <c r="E31" s="12" t="s">
        <v>243</v>
      </c>
      <c r="F31" s="12" t="s">
        <v>244</v>
      </c>
      <c r="G31" s="13">
        <v>4.2268518518518523E-3</v>
      </c>
      <c r="H31" s="13">
        <v>4.2323958333333337E-3</v>
      </c>
      <c r="I31" s="13">
        <v>4.1545486111111115E-3</v>
      </c>
      <c r="J31" s="29"/>
      <c r="K31" s="14">
        <v>1.2613796296296297E-2</v>
      </c>
      <c r="L31" s="8"/>
    </row>
    <row r="32" spans="1:12" x14ac:dyDescent="0.25">
      <c r="A32" s="6">
        <v>30</v>
      </c>
      <c r="B32" s="6">
        <v>192</v>
      </c>
      <c r="C32" s="12" t="s">
        <v>348</v>
      </c>
      <c r="D32" s="12" t="s">
        <v>17</v>
      </c>
      <c r="E32" s="12" t="s">
        <v>110</v>
      </c>
      <c r="F32" s="12" t="s">
        <v>294</v>
      </c>
      <c r="G32" s="13">
        <v>4.298715277777778E-3</v>
      </c>
      <c r="H32" s="13">
        <v>4.1661921296296299E-3</v>
      </c>
      <c r="I32" s="13">
        <v>4.1203472222222223E-3</v>
      </c>
      <c r="J32" s="28">
        <v>3.472222222222222E-3</v>
      </c>
      <c r="K32" s="14">
        <v>1.2643125E-2</v>
      </c>
      <c r="L32" s="6"/>
    </row>
    <row r="33" spans="1:12" x14ac:dyDescent="0.25">
      <c r="A33" s="6">
        <v>31</v>
      </c>
      <c r="B33" s="6">
        <v>156</v>
      </c>
      <c r="C33" s="12" t="s">
        <v>337</v>
      </c>
      <c r="D33" s="12" t="s">
        <v>17</v>
      </c>
      <c r="E33" s="12" t="s">
        <v>338</v>
      </c>
      <c r="F33" s="12" t="s">
        <v>11</v>
      </c>
      <c r="G33" s="13">
        <v>4.2568518518518519E-3</v>
      </c>
      <c r="H33" s="13">
        <v>4.1862731481481482E-3</v>
      </c>
      <c r="I33" s="13">
        <v>4.2015046296296297E-3</v>
      </c>
      <c r="J33" s="29"/>
      <c r="K33" s="14">
        <v>1.2644629629629631E-2</v>
      </c>
      <c r="L33" s="6"/>
    </row>
    <row r="34" spans="1:12" x14ac:dyDescent="0.25">
      <c r="A34" s="6">
        <v>32</v>
      </c>
      <c r="B34" s="6">
        <v>54</v>
      </c>
      <c r="C34" s="12" t="s">
        <v>71</v>
      </c>
      <c r="D34" s="12" t="s">
        <v>17</v>
      </c>
      <c r="E34" s="12" t="s">
        <v>72</v>
      </c>
      <c r="F34" s="12" t="s">
        <v>7</v>
      </c>
      <c r="G34" s="13">
        <v>4.0468287037037035E-3</v>
      </c>
      <c r="H34" s="13">
        <v>4.1976736111111112E-3</v>
      </c>
      <c r="I34" s="13">
        <v>4.2917013888888892E-3</v>
      </c>
      <c r="J34" s="28">
        <v>6.9444444444444441E-3</v>
      </c>
      <c r="K34" s="14">
        <v>1.2651944444444445E-2</v>
      </c>
      <c r="L34" s="6"/>
    </row>
    <row r="35" spans="1:12" x14ac:dyDescent="0.25">
      <c r="A35" s="6">
        <v>33</v>
      </c>
      <c r="B35" s="6">
        <v>125</v>
      </c>
      <c r="C35" s="12" t="s">
        <v>93</v>
      </c>
      <c r="D35" s="12" t="s">
        <v>17</v>
      </c>
      <c r="E35" s="12" t="s">
        <v>94</v>
      </c>
      <c r="F35" s="12" t="s">
        <v>39</v>
      </c>
      <c r="G35" s="13">
        <v>4.3374652777777778E-3</v>
      </c>
      <c r="H35" s="13">
        <v>4.1778125000000001E-3</v>
      </c>
      <c r="I35" s="13">
        <v>4.161030092592592E-3</v>
      </c>
      <c r="J35" s="29"/>
      <c r="K35" s="14">
        <v>1.2676307870370371E-2</v>
      </c>
      <c r="L35" s="8"/>
    </row>
    <row r="36" spans="1:12" x14ac:dyDescent="0.25">
      <c r="A36" s="6">
        <v>34</v>
      </c>
      <c r="B36" s="6">
        <v>222</v>
      </c>
      <c r="C36" s="12" t="s">
        <v>59</v>
      </c>
      <c r="D36" s="12" t="s">
        <v>17</v>
      </c>
      <c r="E36" s="12" t="s">
        <v>60</v>
      </c>
      <c r="F36" s="12" t="s">
        <v>15</v>
      </c>
      <c r="G36" s="13">
        <v>4.2230324074074071E-3</v>
      </c>
      <c r="H36" s="13">
        <v>4.2645717592592596E-3</v>
      </c>
      <c r="I36" s="13">
        <v>4.1949884259259258E-3</v>
      </c>
      <c r="J36" s="29"/>
      <c r="K36" s="14">
        <v>1.2682592592592593E-2</v>
      </c>
      <c r="L36" s="8"/>
    </row>
    <row r="37" spans="1:12" x14ac:dyDescent="0.25">
      <c r="A37" s="6">
        <v>35</v>
      </c>
      <c r="B37" s="6">
        <v>94</v>
      </c>
      <c r="C37" s="12" t="s">
        <v>215</v>
      </c>
      <c r="D37" s="12" t="s">
        <v>17</v>
      </c>
      <c r="E37" s="12" t="s">
        <v>216</v>
      </c>
      <c r="F37" s="12" t="s">
        <v>155</v>
      </c>
      <c r="G37" s="13">
        <v>4.2812152777777779E-3</v>
      </c>
      <c r="H37" s="13">
        <v>4.2227199074074068E-3</v>
      </c>
      <c r="I37" s="13">
        <v>4.2071759259259258E-3</v>
      </c>
      <c r="J37" s="29"/>
      <c r="K37" s="14">
        <v>1.2711111111111111E-2</v>
      </c>
      <c r="L37" s="8"/>
    </row>
    <row r="38" spans="1:12" x14ac:dyDescent="0.25">
      <c r="A38" s="6">
        <v>36</v>
      </c>
      <c r="B38" s="6">
        <v>133</v>
      </c>
      <c r="C38" s="12" t="s">
        <v>266</v>
      </c>
      <c r="D38" s="12" t="s">
        <v>17</v>
      </c>
      <c r="E38" s="12" t="s">
        <v>58</v>
      </c>
      <c r="F38" s="12" t="s">
        <v>128</v>
      </c>
      <c r="G38" s="13">
        <v>4.3522222222222217E-3</v>
      </c>
      <c r="H38" s="13">
        <v>4.1632175925925925E-3</v>
      </c>
      <c r="I38" s="13">
        <v>4.1996296296296295E-3</v>
      </c>
      <c r="J38" s="29"/>
      <c r="K38" s="14">
        <v>1.2715069444444444E-2</v>
      </c>
      <c r="L38" s="6"/>
    </row>
    <row r="39" spans="1:12" x14ac:dyDescent="0.25">
      <c r="A39" s="6">
        <v>37</v>
      </c>
      <c r="B39" s="6">
        <v>89</v>
      </c>
      <c r="C39" s="12" t="s">
        <v>112</v>
      </c>
      <c r="D39" s="12" t="s">
        <v>17</v>
      </c>
      <c r="E39" s="12" t="s">
        <v>113</v>
      </c>
      <c r="F39" s="12" t="s">
        <v>39</v>
      </c>
      <c r="G39" s="13">
        <v>4.2322337962962964E-3</v>
      </c>
      <c r="H39" s="13">
        <v>4.2165393518518524E-3</v>
      </c>
      <c r="I39" s="13">
        <v>4.3034259259259258E-3</v>
      </c>
      <c r="J39" s="29"/>
      <c r="K39" s="14">
        <v>1.2752199074074074E-2</v>
      </c>
      <c r="L39" s="8"/>
    </row>
    <row r="40" spans="1:12" x14ac:dyDescent="0.25">
      <c r="A40" s="6">
        <v>38</v>
      </c>
      <c r="B40" s="6">
        <v>130</v>
      </c>
      <c r="C40" s="12" t="s">
        <v>88</v>
      </c>
      <c r="D40" s="12" t="s">
        <v>17</v>
      </c>
      <c r="E40" s="12" t="s">
        <v>89</v>
      </c>
      <c r="F40" s="12" t="s">
        <v>90</v>
      </c>
      <c r="G40" s="13">
        <v>4.2927777777777782E-3</v>
      </c>
      <c r="H40" s="13">
        <v>4.2395717592592589E-3</v>
      </c>
      <c r="I40" s="13">
        <v>4.2538425925925929E-3</v>
      </c>
      <c r="J40" s="29"/>
      <c r="K40" s="14">
        <v>1.2786192129629628E-2</v>
      </c>
      <c r="L40" s="6"/>
    </row>
    <row r="41" spans="1:12" x14ac:dyDescent="0.25">
      <c r="A41" s="6">
        <v>39</v>
      </c>
      <c r="B41" s="6">
        <v>159</v>
      </c>
      <c r="C41" s="12" t="s">
        <v>311</v>
      </c>
      <c r="D41" s="12" t="s">
        <v>17</v>
      </c>
      <c r="E41" s="12" t="s">
        <v>312</v>
      </c>
      <c r="F41" s="12" t="s">
        <v>11</v>
      </c>
      <c r="G41" s="13">
        <v>4.3884722222222224E-3</v>
      </c>
      <c r="H41" s="13">
        <v>4.1900000000000001E-3</v>
      </c>
      <c r="I41" s="13">
        <v>4.2623842592592592E-3</v>
      </c>
      <c r="J41" s="29"/>
      <c r="K41" s="14">
        <v>1.2840856481481483E-2</v>
      </c>
      <c r="L41" s="6"/>
    </row>
    <row r="42" spans="1:12" x14ac:dyDescent="0.25">
      <c r="A42" s="6">
        <v>40</v>
      </c>
      <c r="B42" s="6">
        <v>160</v>
      </c>
      <c r="C42" s="12" t="s">
        <v>277</v>
      </c>
      <c r="D42" s="12" t="s">
        <v>17</v>
      </c>
      <c r="E42" s="12" t="s">
        <v>278</v>
      </c>
      <c r="F42" s="12" t="s">
        <v>11</v>
      </c>
      <c r="G42" s="13">
        <v>4.4487268518518521E-3</v>
      </c>
      <c r="H42" s="13">
        <v>4.094525462962963E-3</v>
      </c>
      <c r="I42" s="13">
        <v>4.256631944444444E-3</v>
      </c>
      <c r="J42" s="28">
        <v>3.472222222222222E-3</v>
      </c>
      <c r="K42" s="14">
        <v>1.285775462962963E-2</v>
      </c>
      <c r="L42" s="8"/>
    </row>
    <row r="43" spans="1:12" x14ac:dyDescent="0.25">
      <c r="A43" s="6">
        <v>41</v>
      </c>
      <c r="B43" s="6">
        <v>146</v>
      </c>
      <c r="C43" s="12" t="s">
        <v>62</v>
      </c>
      <c r="D43" s="12" t="s">
        <v>17</v>
      </c>
      <c r="E43" s="12" t="s">
        <v>24</v>
      </c>
      <c r="F43" s="12" t="s">
        <v>63</v>
      </c>
      <c r="G43" s="13">
        <v>4.1928472222222219E-3</v>
      </c>
      <c r="H43" s="13">
        <v>4.2220949074074079E-3</v>
      </c>
      <c r="I43" s="13">
        <v>4.4530671296296297E-3</v>
      </c>
      <c r="J43" s="29"/>
      <c r="K43" s="14">
        <v>1.286800925925926E-2</v>
      </c>
      <c r="L43" s="6"/>
    </row>
    <row r="44" spans="1:12" x14ac:dyDescent="0.25">
      <c r="A44" s="6">
        <v>42</v>
      </c>
      <c r="B44" s="6">
        <v>84</v>
      </c>
      <c r="C44" s="12" t="s">
        <v>160</v>
      </c>
      <c r="D44" s="12" t="s">
        <v>87</v>
      </c>
      <c r="E44" s="12" t="s">
        <v>161</v>
      </c>
      <c r="F44" s="12" t="s">
        <v>155</v>
      </c>
      <c r="G44" s="13">
        <v>4.4775578703703705E-3</v>
      </c>
      <c r="H44" s="13">
        <v>4.0255439814814815E-3</v>
      </c>
      <c r="I44" s="13">
        <v>4.4194675925925929E-3</v>
      </c>
      <c r="J44" s="29"/>
      <c r="K44" s="14">
        <v>1.2922569444444443E-2</v>
      </c>
      <c r="L44" s="8"/>
    </row>
    <row r="45" spans="1:12" x14ac:dyDescent="0.25">
      <c r="A45" s="6">
        <v>43</v>
      </c>
      <c r="B45" s="6">
        <v>197</v>
      </c>
      <c r="C45" s="12" t="s">
        <v>326</v>
      </c>
      <c r="D45" s="12" t="s">
        <v>327</v>
      </c>
      <c r="E45" s="12" t="s">
        <v>328</v>
      </c>
      <c r="F45" s="12" t="s">
        <v>329</v>
      </c>
      <c r="G45" s="13">
        <v>4.301006944444445E-3</v>
      </c>
      <c r="H45" s="13">
        <v>4.233634259259259E-3</v>
      </c>
      <c r="I45" s="13">
        <v>4.3034837962962957E-3</v>
      </c>
      <c r="J45" s="28">
        <v>6.9444444444444441E-3</v>
      </c>
      <c r="K45" s="14">
        <v>1.2953865740740741E-2</v>
      </c>
      <c r="L45" s="6"/>
    </row>
    <row r="46" spans="1:12" x14ac:dyDescent="0.25">
      <c r="A46" s="6">
        <v>44</v>
      </c>
      <c r="B46" s="6">
        <v>7</v>
      </c>
      <c r="C46" s="12" t="s">
        <v>82</v>
      </c>
      <c r="D46" s="12" t="s">
        <v>17</v>
      </c>
      <c r="E46" s="12" t="s">
        <v>10</v>
      </c>
      <c r="F46" s="12" t="s">
        <v>83</v>
      </c>
      <c r="G46" s="13">
        <v>4.4091087962962955E-3</v>
      </c>
      <c r="H46" s="13">
        <v>4.1924421296296302E-3</v>
      </c>
      <c r="I46" s="13">
        <v>4.3715509259259263E-3</v>
      </c>
      <c r="J46" s="29"/>
      <c r="K46" s="14">
        <v>1.2973101851851852E-2</v>
      </c>
      <c r="L46" s="8"/>
    </row>
    <row r="47" spans="1:12" x14ac:dyDescent="0.25">
      <c r="A47" s="6">
        <v>45</v>
      </c>
      <c r="B47" s="6">
        <v>102</v>
      </c>
      <c r="C47" s="12" t="s">
        <v>238</v>
      </c>
      <c r="D47" s="12" t="s">
        <v>17</v>
      </c>
      <c r="E47" s="12" t="s">
        <v>35</v>
      </c>
      <c r="F47" s="12" t="s">
        <v>63</v>
      </c>
      <c r="G47" s="13">
        <v>3.9420023148148148E-3</v>
      </c>
      <c r="H47" s="13">
        <v>3.9132407407407406E-3</v>
      </c>
      <c r="I47" s="15">
        <v>5.1273148148148146E-3</v>
      </c>
      <c r="J47" s="29"/>
      <c r="K47" s="14">
        <v>1.298255787037037E-2</v>
      </c>
      <c r="L47" s="8"/>
    </row>
    <row r="48" spans="1:12" x14ac:dyDescent="0.25">
      <c r="A48" s="6">
        <v>46</v>
      </c>
      <c r="B48" s="6">
        <v>137</v>
      </c>
      <c r="C48" s="12" t="s">
        <v>257</v>
      </c>
      <c r="D48" s="12" t="s">
        <v>104</v>
      </c>
      <c r="E48" s="12" t="s">
        <v>151</v>
      </c>
      <c r="F48" s="12" t="s">
        <v>128</v>
      </c>
      <c r="G48" s="13">
        <v>4.4378472222222224E-3</v>
      </c>
      <c r="H48" s="13">
        <v>4.1915393518518517E-3</v>
      </c>
      <c r="I48" s="13">
        <v>4.300717592592593E-3</v>
      </c>
      <c r="J48" s="28">
        <v>3.472222222222222E-3</v>
      </c>
      <c r="K48" s="14">
        <v>1.2987974537037037E-2</v>
      </c>
      <c r="L48" s="6"/>
    </row>
    <row r="49" spans="1:12" x14ac:dyDescent="0.25">
      <c r="A49" s="6">
        <v>47</v>
      </c>
      <c r="B49" s="6">
        <v>136</v>
      </c>
      <c r="C49" s="12" t="s">
        <v>120</v>
      </c>
      <c r="D49" s="12" t="s">
        <v>17</v>
      </c>
      <c r="E49" s="12" t="s">
        <v>110</v>
      </c>
      <c r="F49" s="12" t="s">
        <v>39</v>
      </c>
      <c r="G49" s="13">
        <v>4.2805208333333332E-3</v>
      </c>
      <c r="H49" s="13">
        <v>4.3307870370370366E-3</v>
      </c>
      <c r="I49" s="13">
        <v>4.3875115740740741E-3</v>
      </c>
      <c r="J49" s="29"/>
      <c r="K49" s="14">
        <v>1.2998819444444443E-2</v>
      </c>
      <c r="L49" s="6"/>
    </row>
    <row r="50" spans="1:12" x14ac:dyDescent="0.25">
      <c r="A50" s="6">
        <v>48</v>
      </c>
      <c r="B50" s="6">
        <v>80</v>
      </c>
      <c r="C50" s="12" t="s">
        <v>41</v>
      </c>
      <c r="D50" s="12" t="s">
        <v>87</v>
      </c>
      <c r="E50" s="12" t="s">
        <v>42</v>
      </c>
      <c r="F50" s="12" t="s">
        <v>43</v>
      </c>
      <c r="G50" s="13">
        <v>4.5728125000000005E-3</v>
      </c>
      <c r="H50" s="13">
        <v>3.9076041666666669E-3</v>
      </c>
      <c r="I50" s="13">
        <v>4.5424305555555556E-3</v>
      </c>
      <c r="J50" s="29"/>
      <c r="K50" s="14">
        <v>1.3022847222222222E-2</v>
      </c>
      <c r="L50" s="8"/>
    </row>
    <row r="51" spans="1:12" x14ac:dyDescent="0.25">
      <c r="A51" s="6">
        <v>49</v>
      </c>
      <c r="B51" s="6">
        <v>178</v>
      </c>
      <c r="C51" s="12" t="s">
        <v>319</v>
      </c>
      <c r="D51" s="12" t="s">
        <v>17</v>
      </c>
      <c r="E51" s="12" t="s">
        <v>320</v>
      </c>
      <c r="F51" s="12" t="s">
        <v>39</v>
      </c>
      <c r="G51" s="13">
        <v>4.2568055555555562E-3</v>
      </c>
      <c r="H51" s="13">
        <v>4.428356481481481E-3</v>
      </c>
      <c r="I51" s="13">
        <v>4.3334374999999996E-3</v>
      </c>
      <c r="J51" s="28">
        <v>3.472222222222222E-3</v>
      </c>
      <c r="K51" s="14">
        <v>1.3076469907407406E-2</v>
      </c>
      <c r="L51" s="6"/>
    </row>
    <row r="52" spans="1:12" x14ac:dyDescent="0.25">
      <c r="A52" s="6">
        <v>50</v>
      </c>
      <c r="B52" s="6">
        <v>198</v>
      </c>
      <c r="C52" s="12" t="s">
        <v>325</v>
      </c>
      <c r="D52" s="12" t="s">
        <v>17</v>
      </c>
      <c r="E52" s="12" t="s">
        <v>167</v>
      </c>
      <c r="F52" s="12" t="s">
        <v>15</v>
      </c>
      <c r="G52" s="13">
        <v>4.4148842592592599E-3</v>
      </c>
      <c r="H52" s="13">
        <v>4.3551967592592592E-3</v>
      </c>
      <c r="I52" s="13">
        <v>4.3751851851851851E-3</v>
      </c>
      <c r="J52" s="29"/>
      <c r="K52" s="14">
        <v>1.3145266203703704E-2</v>
      </c>
      <c r="L52" s="6"/>
    </row>
    <row r="53" spans="1:12" x14ac:dyDescent="0.25">
      <c r="A53" s="6">
        <v>51</v>
      </c>
      <c r="B53" s="6">
        <v>127</v>
      </c>
      <c r="C53" s="12" t="s">
        <v>247</v>
      </c>
      <c r="D53" s="12" t="s">
        <v>17</v>
      </c>
      <c r="E53" s="12" t="s">
        <v>236</v>
      </c>
      <c r="F53" s="12" t="s">
        <v>128</v>
      </c>
      <c r="G53" s="13">
        <v>4.3978472222222223E-3</v>
      </c>
      <c r="H53" s="13">
        <v>4.4179513888888888E-3</v>
      </c>
      <c r="I53" s="13">
        <v>4.331388888888889E-3</v>
      </c>
      <c r="J53" s="29"/>
      <c r="K53" s="14">
        <v>1.3147187499999999E-2</v>
      </c>
      <c r="L53" s="6"/>
    </row>
    <row r="54" spans="1:12" x14ac:dyDescent="0.25">
      <c r="A54" s="6">
        <v>52</v>
      </c>
      <c r="B54" s="6">
        <v>113</v>
      </c>
      <c r="C54" s="12" t="s">
        <v>359</v>
      </c>
      <c r="D54" s="12" t="s">
        <v>17</v>
      </c>
      <c r="E54" s="12" t="s">
        <v>94</v>
      </c>
      <c r="F54" s="12" t="s">
        <v>15</v>
      </c>
      <c r="G54" s="13">
        <v>4.4272685185185187E-3</v>
      </c>
      <c r="H54" s="13">
        <v>4.3720370370370371E-3</v>
      </c>
      <c r="I54" s="13">
        <v>4.4127199074074077E-3</v>
      </c>
      <c r="J54" s="29"/>
      <c r="K54" s="14">
        <v>1.3212025462962962E-2</v>
      </c>
      <c r="L54" s="8"/>
    </row>
    <row r="55" spans="1:12" x14ac:dyDescent="0.25">
      <c r="A55" s="6">
        <v>53</v>
      </c>
      <c r="B55" s="6">
        <v>9</v>
      </c>
      <c r="C55" s="12" t="s">
        <v>47</v>
      </c>
      <c r="D55" s="12" t="s">
        <v>17</v>
      </c>
      <c r="E55" s="12" t="s">
        <v>24</v>
      </c>
      <c r="F55" s="12" t="s">
        <v>15</v>
      </c>
      <c r="G55" s="13">
        <v>4.289456018518518E-3</v>
      </c>
      <c r="H55" s="13">
        <v>4.4547453703703702E-3</v>
      </c>
      <c r="I55" s="13">
        <v>4.4534722222222224E-3</v>
      </c>
      <c r="J55" s="28">
        <v>3.472222222222222E-3</v>
      </c>
      <c r="K55" s="14">
        <v>1.3255543981481481E-2</v>
      </c>
      <c r="L55" s="6"/>
    </row>
    <row r="56" spans="1:12" x14ac:dyDescent="0.25">
      <c r="A56" s="6">
        <v>54</v>
      </c>
      <c r="B56" s="6">
        <v>151</v>
      </c>
      <c r="C56" s="12" t="s">
        <v>67</v>
      </c>
      <c r="D56" s="12" t="s">
        <v>17</v>
      </c>
      <c r="E56" s="12" t="s">
        <v>24</v>
      </c>
      <c r="F56" s="12" t="s">
        <v>68</v>
      </c>
      <c r="G56" s="13">
        <v>4.4337962962962959E-3</v>
      </c>
      <c r="H56" s="13">
        <v>4.4099537037037033E-3</v>
      </c>
      <c r="I56" s="13">
        <v>4.4262847222222221E-3</v>
      </c>
      <c r="J56" s="29"/>
      <c r="K56" s="14">
        <v>1.3270034722222221E-2</v>
      </c>
      <c r="L56" s="6"/>
    </row>
    <row r="57" spans="1:12" x14ac:dyDescent="0.25">
      <c r="A57" s="6">
        <v>55</v>
      </c>
      <c r="B57" s="6">
        <v>666</v>
      </c>
      <c r="C57" s="12" t="s">
        <v>184</v>
      </c>
      <c r="D57" s="12" t="s">
        <v>17</v>
      </c>
      <c r="E57" s="12" t="s">
        <v>185</v>
      </c>
      <c r="F57" s="12" t="s">
        <v>129</v>
      </c>
      <c r="G57" s="13">
        <v>4.0457638888888887E-3</v>
      </c>
      <c r="H57" s="13">
        <v>4.5273263888888889E-3</v>
      </c>
      <c r="I57" s="13">
        <v>4.6789583333333336E-3</v>
      </c>
      <c r="J57" s="28">
        <v>3.472222222222222E-3</v>
      </c>
      <c r="K57" s="14">
        <v>1.3309918981481482E-2</v>
      </c>
      <c r="L57" s="8"/>
    </row>
    <row r="58" spans="1:12" x14ac:dyDescent="0.25">
      <c r="A58" s="6">
        <v>56</v>
      </c>
      <c r="B58" s="6">
        <v>79</v>
      </c>
      <c r="C58" s="12" t="s">
        <v>259</v>
      </c>
      <c r="D58" s="12" t="s">
        <v>17</v>
      </c>
      <c r="E58" s="12" t="s">
        <v>260</v>
      </c>
      <c r="F58" s="12" t="s">
        <v>128</v>
      </c>
      <c r="G58" s="13">
        <v>4.4649537037037036E-3</v>
      </c>
      <c r="H58" s="13">
        <v>4.3925810185185188E-3</v>
      </c>
      <c r="I58" s="13">
        <v>4.4597569444444441E-3</v>
      </c>
      <c r="J58" s="29"/>
      <c r="K58" s="14">
        <v>1.3317291666666667E-2</v>
      </c>
      <c r="L58" s="8"/>
    </row>
    <row r="59" spans="1:12" x14ac:dyDescent="0.25">
      <c r="A59" s="6">
        <v>57</v>
      </c>
      <c r="B59" s="6">
        <v>184</v>
      </c>
      <c r="C59" s="12" t="s">
        <v>353</v>
      </c>
      <c r="D59" s="12" t="s">
        <v>20</v>
      </c>
      <c r="E59" s="12" t="s">
        <v>354</v>
      </c>
      <c r="F59" s="12" t="s">
        <v>355</v>
      </c>
      <c r="G59" s="13">
        <v>4.4174074074074072E-3</v>
      </c>
      <c r="H59" s="13">
        <v>4.4241898148148148E-3</v>
      </c>
      <c r="I59" s="13">
        <v>4.4843402777777772E-3</v>
      </c>
      <c r="J59" s="29"/>
      <c r="K59" s="14">
        <v>1.3325937500000001E-2</v>
      </c>
      <c r="L59" s="6"/>
    </row>
    <row r="60" spans="1:12" x14ac:dyDescent="0.25">
      <c r="A60" s="6">
        <v>58</v>
      </c>
      <c r="B60" s="6">
        <v>81</v>
      </c>
      <c r="C60" s="12" t="s">
        <v>177</v>
      </c>
      <c r="D60" s="12" t="s">
        <v>17</v>
      </c>
      <c r="E60" s="12" t="s">
        <v>24</v>
      </c>
      <c r="F60" s="12" t="s">
        <v>128</v>
      </c>
      <c r="G60" s="13">
        <v>4.442835648148148E-3</v>
      </c>
      <c r="H60" s="13">
        <v>4.464837962962963E-3</v>
      </c>
      <c r="I60" s="13">
        <v>4.453796296296296E-3</v>
      </c>
      <c r="J60" s="29"/>
      <c r="K60" s="14">
        <v>1.3361469907407409E-2</v>
      </c>
      <c r="L60" s="6"/>
    </row>
    <row r="61" spans="1:12" x14ac:dyDescent="0.25">
      <c r="A61" s="6">
        <v>59</v>
      </c>
      <c r="B61" s="6">
        <v>148</v>
      </c>
      <c r="C61" s="12" t="s">
        <v>261</v>
      </c>
      <c r="D61" s="12" t="s">
        <v>17</v>
      </c>
      <c r="E61" s="12" t="s">
        <v>35</v>
      </c>
      <c r="F61" s="12" t="s">
        <v>128</v>
      </c>
      <c r="G61" s="13">
        <v>4.4323842592592592E-3</v>
      </c>
      <c r="H61" s="13">
        <v>4.4876851851851848E-3</v>
      </c>
      <c r="I61" s="13">
        <v>4.3397222222222222E-3</v>
      </c>
      <c r="J61" s="28">
        <v>6.9444444444444441E-3</v>
      </c>
      <c r="K61" s="14">
        <v>1.3375532407407407E-2</v>
      </c>
      <c r="L61" s="8"/>
    </row>
    <row r="62" spans="1:12" x14ac:dyDescent="0.25">
      <c r="A62" s="6">
        <v>60</v>
      </c>
      <c r="B62" s="6">
        <v>180</v>
      </c>
      <c r="C62" s="12" t="s">
        <v>279</v>
      </c>
      <c r="D62" s="12" t="s">
        <v>17</v>
      </c>
      <c r="E62" s="12" t="s">
        <v>66</v>
      </c>
      <c r="F62" s="12" t="s">
        <v>146</v>
      </c>
      <c r="G62" s="13">
        <v>4.4267361111111113E-3</v>
      </c>
      <c r="H62" s="13">
        <v>4.3808101851851846E-3</v>
      </c>
      <c r="I62" s="13">
        <v>4.5325462962962967E-3</v>
      </c>
      <c r="J62" s="28">
        <v>3.472222222222222E-3</v>
      </c>
      <c r="K62" s="14">
        <v>1.3397962962962964E-2</v>
      </c>
      <c r="L62" s="8"/>
    </row>
    <row r="63" spans="1:12" x14ac:dyDescent="0.25">
      <c r="A63" s="6">
        <v>61</v>
      </c>
      <c r="B63" s="6">
        <v>174</v>
      </c>
      <c r="C63" s="12" t="s">
        <v>201</v>
      </c>
      <c r="D63" s="12" t="s">
        <v>17</v>
      </c>
      <c r="E63" s="12" t="s">
        <v>202</v>
      </c>
      <c r="F63" s="12" t="s">
        <v>203</v>
      </c>
      <c r="G63" s="13">
        <v>4.4878703703703704E-3</v>
      </c>
      <c r="H63" s="13">
        <v>4.4599652777777771E-3</v>
      </c>
      <c r="I63" s="13">
        <v>4.4890972222222216E-3</v>
      </c>
      <c r="J63" s="29"/>
      <c r="K63" s="14">
        <v>1.343693287037037E-2</v>
      </c>
      <c r="L63" s="6"/>
    </row>
    <row r="64" spans="1:12" x14ac:dyDescent="0.25">
      <c r="A64" s="6">
        <v>62</v>
      </c>
      <c r="B64" s="6">
        <v>75</v>
      </c>
      <c r="C64" s="12" t="s">
        <v>174</v>
      </c>
      <c r="D64" s="12" t="s">
        <v>17</v>
      </c>
      <c r="E64" s="12" t="s">
        <v>10</v>
      </c>
      <c r="F64" s="12" t="s">
        <v>11</v>
      </c>
      <c r="G64" s="13">
        <v>4.5188078703703701E-3</v>
      </c>
      <c r="H64" s="13">
        <v>4.3706597222222228E-3</v>
      </c>
      <c r="I64" s="13">
        <v>4.5400231481481481E-3</v>
      </c>
      <c r="J64" s="28">
        <v>3.472222222222222E-3</v>
      </c>
      <c r="K64" s="14">
        <v>1.3487361111111111E-2</v>
      </c>
      <c r="L64" s="8"/>
    </row>
    <row r="65" spans="1:12" x14ac:dyDescent="0.25">
      <c r="A65" s="6">
        <v>63</v>
      </c>
      <c r="B65" s="6">
        <v>143</v>
      </c>
      <c r="C65" s="12" t="s">
        <v>295</v>
      </c>
      <c r="D65" s="12" t="s">
        <v>17</v>
      </c>
      <c r="E65" s="12" t="s">
        <v>296</v>
      </c>
      <c r="F65" s="12" t="s">
        <v>297</v>
      </c>
      <c r="G65" s="13">
        <v>4.4049421296296293E-3</v>
      </c>
      <c r="H65" s="13">
        <v>4.4859722222222228E-3</v>
      </c>
      <c r="I65" s="13">
        <v>4.5966087962962966E-3</v>
      </c>
      <c r="J65" s="29"/>
      <c r="K65" s="14">
        <v>1.348752314814815E-2</v>
      </c>
      <c r="L65" s="6"/>
    </row>
    <row r="66" spans="1:12" x14ac:dyDescent="0.25">
      <c r="A66" s="6">
        <v>64</v>
      </c>
      <c r="B66" s="6">
        <v>152</v>
      </c>
      <c r="C66" s="12" t="s">
        <v>304</v>
      </c>
      <c r="D66" s="12" t="s">
        <v>17</v>
      </c>
      <c r="E66" s="12" t="s">
        <v>305</v>
      </c>
      <c r="F66" s="12" t="s">
        <v>218</v>
      </c>
      <c r="G66" s="13">
        <v>4.4082060185185188E-3</v>
      </c>
      <c r="H66" s="13">
        <v>4.5275231481481477E-3</v>
      </c>
      <c r="I66" s="13">
        <v>4.5574189814814809E-3</v>
      </c>
      <c r="J66" s="29"/>
      <c r="K66" s="14">
        <v>1.3493148148148148E-2</v>
      </c>
      <c r="L66" s="6"/>
    </row>
    <row r="67" spans="1:12" x14ac:dyDescent="0.25">
      <c r="A67" s="6">
        <v>65</v>
      </c>
      <c r="B67" s="6">
        <v>149</v>
      </c>
      <c r="C67" s="12" t="s">
        <v>114</v>
      </c>
      <c r="D67" s="12" t="s">
        <v>104</v>
      </c>
      <c r="E67" s="12" t="s">
        <v>96</v>
      </c>
      <c r="F67" s="12" t="s">
        <v>152</v>
      </c>
      <c r="G67" s="13">
        <v>4.4898263888888887E-3</v>
      </c>
      <c r="H67" s="13">
        <v>4.4970023148148148E-3</v>
      </c>
      <c r="I67" s="13">
        <v>4.5098726851851853E-3</v>
      </c>
      <c r="J67" s="29"/>
      <c r="K67" s="14">
        <v>1.3496701388888888E-2</v>
      </c>
      <c r="L67" s="6"/>
    </row>
    <row r="68" spans="1:12" x14ac:dyDescent="0.25">
      <c r="A68" s="6">
        <v>66</v>
      </c>
      <c r="B68" s="6">
        <v>167</v>
      </c>
      <c r="C68" s="12" t="s">
        <v>322</v>
      </c>
      <c r="D68" s="12" t="s">
        <v>17</v>
      </c>
      <c r="E68" s="12" t="s">
        <v>58</v>
      </c>
      <c r="F68" s="12" t="s">
        <v>323</v>
      </c>
      <c r="G68" s="13">
        <v>4.5095833333333333E-3</v>
      </c>
      <c r="H68" s="13">
        <v>4.5409953703703706E-3</v>
      </c>
      <c r="I68" s="13">
        <v>4.452291666666666E-3</v>
      </c>
      <c r="J68" s="28">
        <v>3.472222222222222E-3</v>
      </c>
      <c r="K68" s="14">
        <v>1.356074074074074E-2</v>
      </c>
      <c r="L68" s="6"/>
    </row>
    <row r="69" spans="1:12" x14ac:dyDescent="0.25">
      <c r="A69" s="6">
        <v>67</v>
      </c>
      <c r="B69" s="6">
        <v>47</v>
      </c>
      <c r="C69" s="12" t="s">
        <v>153</v>
      </c>
      <c r="D69" s="12" t="s">
        <v>17</v>
      </c>
      <c r="E69" s="12" t="s">
        <v>154</v>
      </c>
      <c r="F69" s="12" t="s">
        <v>155</v>
      </c>
      <c r="G69" s="13">
        <v>4.5525578703703709E-3</v>
      </c>
      <c r="H69" s="13">
        <v>4.5331249999999998E-3</v>
      </c>
      <c r="I69" s="13">
        <v>4.4972685185185194E-3</v>
      </c>
      <c r="J69" s="29"/>
      <c r="K69" s="14">
        <v>1.3582951388888887E-2</v>
      </c>
      <c r="L69" s="8"/>
    </row>
    <row r="70" spans="1:12" x14ac:dyDescent="0.25">
      <c r="A70" s="6">
        <v>68</v>
      </c>
      <c r="B70" s="6">
        <v>58</v>
      </c>
      <c r="C70" s="12" t="s">
        <v>168</v>
      </c>
      <c r="D70" s="12" t="s">
        <v>17</v>
      </c>
      <c r="E70" s="12" t="s">
        <v>169</v>
      </c>
      <c r="F70" s="12" t="s">
        <v>43</v>
      </c>
      <c r="G70" s="13">
        <v>4.5628819444444449E-3</v>
      </c>
      <c r="H70" s="13">
        <v>4.5431249999999994E-3</v>
      </c>
      <c r="I70" s="13">
        <v>4.4924074074074076E-3</v>
      </c>
      <c r="J70" s="29"/>
      <c r="K70" s="14">
        <v>1.3598414351851851E-2</v>
      </c>
      <c r="L70" s="8"/>
    </row>
    <row r="71" spans="1:12" x14ac:dyDescent="0.25">
      <c r="A71" s="6">
        <v>69</v>
      </c>
      <c r="B71" s="6">
        <v>64</v>
      </c>
      <c r="C71" s="12" t="s">
        <v>204</v>
      </c>
      <c r="D71" s="12" t="s">
        <v>79</v>
      </c>
      <c r="E71" s="12" t="s">
        <v>51</v>
      </c>
      <c r="F71" s="12" t="s">
        <v>39</v>
      </c>
      <c r="G71" s="13">
        <v>4.5107175925925931E-3</v>
      </c>
      <c r="H71" s="13">
        <v>4.4972800925925926E-3</v>
      </c>
      <c r="I71" s="13">
        <v>4.5979861111111109E-3</v>
      </c>
      <c r="J71" s="29"/>
      <c r="K71" s="14">
        <v>1.3605983796296297E-2</v>
      </c>
      <c r="L71" s="6"/>
    </row>
    <row r="72" spans="1:12" x14ac:dyDescent="0.25">
      <c r="A72" s="6">
        <v>70</v>
      </c>
      <c r="B72" s="6">
        <v>38</v>
      </c>
      <c r="C72" s="12" t="s">
        <v>134</v>
      </c>
      <c r="D72" s="12" t="s">
        <v>17</v>
      </c>
      <c r="E72" s="12" t="s">
        <v>96</v>
      </c>
      <c r="F72" s="12" t="s">
        <v>135</v>
      </c>
      <c r="G72" s="13">
        <v>4.5405324074074072E-3</v>
      </c>
      <c r="H72" s="13">
        <v>4.4254629629629626E-3</v>
      </c>
      <c r="I72" s="13">
        <v>4.5867476851851859E-3</v>
      </c>
      <c r="J72" s="28">
        <v>3.472222222222222E-3</v>
      </c>
      <c r="K72" s="14">
        <v>1.3610613425925925E-2</v>
      </c>
      <c r="L72" s="6"/>
    </row>
    <row r="73" spans="1:12" x14ac:dyDescent="0.25">
      <c r="A73" s="6">
        <v>71</v>
      </c>
      <c r="B73" s="6">
        <v>90</v>
      </c>
      <c r="C73" s="12" t="s">
        <v>123</v>
      </c>
      <c r="D73" s="12" t="s">
        <v>17</v>
      </c>
      <c r="E73" s="12" t="s">
        <v>124</v>
      </c>
      <c r="F73" s="12" t="s">
        <v>287</v>
      </c>
      <c r="G73" s="13">
        <v>4.5489236111111104E-3</v>
      </c>
      <c r="H73" s="13">
        <v>4.5231018518518519E-3</v>
      </c>
      <c r="I73" s="13">
        <v>4.5723611111111112E-3</v>
      </c>
      <c r="J73" s="29"/>
      <c r="K73" s="14">
        <v>1.3644386574074074E-2</v>
      </c>
      <c r="L73" s="6"/>
    </row>
    <row r="74" spans="1:12" x14ac:dyDescent="0.25">
      <c r="A74" s="6">
        <v>72</v>
      </c>
      <c r="B74" s="6">
        <v>93</v>
      </c>
      <c r="C74" s="12" t="s">
        <v>109</v>
      </c>
      <c r="D74" s="12" t="s">
        <v>17</v>
      </c>
      <c r="E74" s="12" t="s">
        <v>110</v>
      </c>
      <c r="F74" s="12" t="s">
        <v>15</v>
      </c>
      <c r="G74" s="13">
        <v>4.6234027777777775E-3</v>
      </c>
      <c r="H74" s="13">
        <v>4.643078703703704E-3</v>
      </c>
      <c r="I74" s="13">
        <v>4.4453009259259263E-3</v>
      </c>
      <c r="J74" s="29"/>
      <c r="K74" s="14">
        <v>1.3711782407407407E-2</v>
      </c>
      <c r="L74" s="8"/>
    </row>
    <row r="75" spans="1:12" x14ac:dyDescent="0.25">
      <c r="A75" s="6">
        <v>73</v>
      </c>
      <c r="B75" s="6">
        <v>35</v>
      </c>
      <c r="C75" s="12" t="s">
        <v>193</v>
      </c>
      <c r="D75" s="12" t="s">
        <v>17</v>
      </c>
      <c r="E75" s="12" t="s">
        <v>192</v>
      </c>
      <c r="F75" s="12" t="s">
        <v>15</v>
      </c>
      <c r="G75" s="13">
        <v>4.8474305555555553E-3</v>
      </c>
      <c r="H75" s="13">
        <v>4.4288773148148143E-3</v>
      </c>
      <c r="I75" s="13">
        <v>4.3837268518518522E-3</v>
      </c>
      <c r="J75" s="28">
        <v>3.472222222222222E-3</v>
      </c>
      <c r="K75" s="14">
        <v>1.3717905092592594E-2</v>
      </c>
      <c r="L75" s="8"/>
    </row>
    <row r="76" spans="1:12" x14ac:dyDescent="0.25">
      <c r="A76" s="6">
        <v>74</v>
      </c>
      <c r="B76" s="6">
        <v>131</v>
      </c>
      <c r="C76" s="12" t="s">
        <v>245</v>
      </c>
      <c r="D76" s="12" t="s">
        <v>17</v>
      </c>
      <c r="E76" s="12" t="s">
        <v>246</v>
      </c>
      <c r="F76" s="12" t="s">
        <v>200</v>
      </c>
      <c r="G76" s="13">
        <v>4.5960763888888883E-3</v>
      </c>
      <c r="H76" s="13">
        <v>4.5585300925925923E-3</v>
      </c>
      <c r="I76" s="13">
        <v>4.5779398148148151E-3</v>
      </c>
      <c r="J76" s="29"/>
      <c r="K76" s="14">
        <v>1.3732546296296298E-2</v>
      </c>
      <c r="L76" s="6"/>
    </row>
    <row r="77" spans="1:12" x14ac:dyDescent="0.25">
      <c r="A77" s="6">
        <v>75</v>
      </c>
      <c r="B77" s="6">
        <v>170</v>
      </c>
      <c r="C77" s="12" t="s">
        <v>284</v>
      </c>
      <c r="D77" s="12" t="s">
        <v>17</v>
      </c>
      <c r="E77" s="12" t="s">
        <v>285</v>
      </c>
      <c r="F77" s="12" t="s">
        <v>286</v>
      </c>
      <c r="G77" s="13">
        <v>4.4652546296296298E-3</v>
      </c>
      <c r="H77" s="13">
        <v>4.6639467592592592E-3</v>
      </c>
      <c r="I77" s="13">
        <v>4.6576388888888891E-3</v>
      </c>
      <c r="J77" s="28">
        <v>3.472222222222222E-3</v>
      </c>
      <c r="K77" s="14">
        <v>1.3844710648148148E-2</v>
      </c>
      <c r="L77" s="6"/>
    </row>
    <row r="78" spans="1:12" x14ac:dyDescent="0.25">
      <c r="A78" s="6">
        <v>76</v>
      </c>
      <c r="B78" s="6">
        <v>14</v>
      </c>
      <c r="C78" s="12" t="s">
        <v>97</v>
      </c>
      <c r="D78" s="12" t="s">
        <v>17</v>
      </c>
      <c r="E78" s="12" t="s">
        <v>96</v>
      </c>
      <c r="F78" s="12" t="s">
        <v>98</v>
      </c>
      <c r="G78" s="13">
        <v>4.5561689814814814E-3</v>
      </c>
      <c r="H78" s="13">
        <v>4.7124305555555556E-3</v>
      </c>
      <c r="I78" s="13">
        <v>4.6266435185185186E-3</v>
      </c>
      <c r="J78" s="28">
        <v>3.472222222222222E-3</v>
      </c>
      <c r="K78" s="14">
        <v>1.3953113425925928E-2</v>
      </c>
      <c r="L78" s="6"/>
    </row>
    <row r="79" spans="1:12" x14ac:dyDescent="0.25">
      <c r="A79" s="6">
        <v>77</v>
      </c>
      <c r="B79" s="6">
        <v>191</v>
      </c>
      <c r="C79" s="12" t="s">
        <v>111</v>
      </c>
      <c r="D79" s="12" t="s">
        <v>87</v>
      </c>
      <c r="E79" s="12" t="s">
        <v>80</v>
      </c>
      <c r="F79" s="12" t="s">
        <v>15</v>
      </c>
      <c r="G79" s="13">
        <v>4.6091319444444443E-3</v>
      </c>
      <c r="H79" s="13">
        <v>4.667453703703704E-3</v>
      </c>
      <c r="I79" s="13">
        <v>4.7210879629629625E-3</v>
      </c>
      <c r="J79" s="29"/>
      <c r="K79" s="14">
        <v>1.399767361111111E-2</v>
      </c>
      <c r="L79" s="6"/>
    </row>
    <row r="80" spans="1:12" x14ac:dyDescent="0.25">
      <c r="A80" s="6">
        <v>78</v>
      </c>
      <c r="B80" s="6">
        <v>194</v>
      </c>
      <c r="C80" s="12" t="s">
        <v>356</v>
      </c>
      <c r="D80" s="12" t="s">
        <v>17</v>
      </c>
      <c r="E80" s="12" t="s">
        <v>58</v>
      </c>
      <c r="F80" s="12" t="s">
        <v>155</v>
      </c>
      <c r="G80" s="13">
        <v>4.6189004629629627E-3</v>
      </c>
      <c r="H80" s="13">
        <v>4.8353240740740744E-3</v>
      </c>
      <c r="I80" s="13">
        <v>4.6675694444444447E-3</v>
      </c>
      <c r="J80" s="29"/>
      <c r="K80" s="14">
        <v>1.412179398148148E-2</v>
      </c>
      <c r="L80" s="6"/>
    </row>
    <row r="81" spans="1:12" x14ac:dyDescent="0.25">
      <c r="A81" s="6">
        <v>79</v>
      </c>
      <c r="B81" s="6">
        <v>155</v>
      </c>
      <c r="C81" s="12" t="s">
        <v>158</v>
      </c>
      <c r="D81" s="12" t="s">
        <v>17</v>
      </c>
      <c r="E81" s="12" t="s">
        <v>58</v>
      </c>
      <c r="F81" s="12" t="s">
        <v>128</v>
      </c>
      <c r="G81" s="13">
        <v>4.8433912037037039E-3</v>
      </c>
      <c r="H81" s="13">
        <v>4.6461226851851854E-3</v>
      </c>
      <c r="I81" s="13">
        <v>4.5587500000000003E-3</v>
      </c>
      <c r="J81" s="28">
        <v>6.9444444444444441E-3</v>
      </c>
      <c r="K81" s="14">
        <v>1.4164004629629629E-2</v>
      </c>
      <c r="L81" s="8"/>
    </row>
    <row r="82" spans="1:12" x14ac:dyDescent="0.25">
      <c r="A82" s="6">
        <v>80</v>
      </c>
      <c r="B82" s="6">
        <v>37</v>
      </c>
      <c r="C82" s="12" t="s">
        <v>133</v>
      </c>
      <c r="D82" s="12" t="s">
        <v>17</v>
      </c>
      <c r="E82" s="12" t="s">
        <v>35</v>
      </c>
      <c r="F82" s="12" t="s">
        <v>128</v>
      </c>
      <c r="G82" s="13">
        <v>4.7916435185185189E-3</v>
      </c>
      <c r="H82" s="13">
        <v>4.6513425925925923E-3</v>
      </c>
      <c r="I82" s="13">
        <v>4.687222222222222E-3</v>
      </c>
      <c r="J82" s="28">
        <v>3.472222222222222E-3</v>
      </c>
      <c r="K82" s="14">
        <v>1.4188078703703704E-2</v>
      </c>
      <c r="L82" s="6"/>
    </row>
    <row r="83" spans="1:12" x14ac:dyDescent="0.25">
      <c r="A83" s="6">
        <v>81</v>
      </c>
      <c r="B83" s="6">
        <v>128</v>
      </c>
      <c r="C83" s="12" t="s">
        <v>159</v>
      </c>
      <c r="D83" s="12" t="s">
        <v>17</v>
      </c>
      <c r="E83" s="12" t="s">
        <v>14</v>
      </c>
      <c r="F83" s="12" t="s">
        <v>83</v>
      </c>
      <c r="G83" s="13">
        <v>4.8454629629629629E-3</v>
      </c>
      <c r="H83" s="13">
        <v>4.7831018518518518E-3</v>
      </c>
      <c r="I83" s="13">
        <v>4.6292708333333333E-3</v>
      </c>
      <c r="J83" s="29"/>
      <c r="K83" s="14">
        <v>1.425783564814815E-2</v>
      </c>
      <c r="L83" s="6"/>
    </row>
    <row r="84" spans="1:12" x14ac:dyDescent="0.25">
      <c r="A84" s="6">
        <v>82</v>
      </c>
      <c r="B84" s="6">
        <v>70</v>
      </c>
      <c r="C84" s="12" t="s">
        <v>25</v>
      </c>
      <c r="D84" s="12" t="s">
        <v>17</v>
      </c>
      <c r="E84" s="12" t="s">
        <v>26</v>
      </c>
      <c r="F84" s="12" t="s">
        <v>27</v>
      </c>
      <c r="G84" s="13">
        <v>4.7304282407407408E-3</v>
      </c>
      <c r="H84" s="13">
        <v>4.9759953703703711E-3</v>
      </c>
      <c r="I84" s="13">
        <v>4.5586458333333338E-3</v>
      </c>
      <c r="J84" s="28">
        <v>3.472222222222222E-3</v>
      </c>
      <c r="K84" s="14">
        <v>1.4322939814814814E-2</v>
      </c>
      <c r="L84" s="6"/>
    </row>
    <row r="85" spans="1:12" x14ac:dyDescent="0.25">
      <c r="A85" s="6">
        <v>83</v>
      </c>
      <c r="B85" s="6">
        <v>177</v>
      </c>
      <c r="C85" s="12" t="s">
        <v>166</v>
      </c>
      <c r="D85" s="12" t="s">
        <v>17</v>
      </c>
      <c r="E85" s="12" t="s">
        <v>167</v>
      </c>
      <c r="F85" s="12" t="s">
        <v>39</v>
      </c>
      <c r="G85" s="13">
        <v>4.8125231481481482E-3</v>
      </c>
      <c r="H85" s="13">
        <v>4.7553125E-3</v>
      </c>
      <c r="I85" s="13">
        <v>4.7137384259259259E-3</v>
      </c>
      <c r="J85" s="28">
        <v>3.472222222222222E-3</v>
      </c>
      <c r="K85" s="14">
        <v>1.4339444444444446E-2</v>
      </c>
      <c r="L85" s="6"/>
    </row>
    <row r="86" spans="1:12" x14ac:dyDescent="0.25">
      <c r="A86" s="6">
        <v>84</v>
      </c>
      <c r="B86" s="6">
        <v>122</v>
      </c>
      <c r="C86" s="12" t="s">
        <v>281</v>
      </c>
      <c r="D86" s="12" t="s">
        <v>17</v>
      </c>
      <c r="E86" s="12" t="s">
        <v>26</v>
      </c>
      <c r="F86" s="12" t="s">
        <v>128</v>
      </c>
      <c r="G86" s="13">
        <v>4.7944444444444441E-3</v>
      </c>
      <c r="H86" s="13">
        <v>4.7923263888888885E-3</v>
      </c>
      <c r="I86" s="13">
        <v>4.7682986111111112E-3</v>
      </c>
      <c r="J86" s="29"/>
      <c r="K86" s="14">
        <v>1.4355069444444445E-2</v>
      </c>
      <c r="L86" s="6"/>
    </row>
    <row r="87" spans="1:12" x14ac:dyDescent="0.25">
      <c r="A87" s="6">
        <v>85</v>
      </c>
      <c r="B87" s="6">
        <v>185</v>
      </c>
      <c r="C87" s="12" t="s">
        <v>332</v>
      </c>
      <c r="D87" s="12" t="s">
        <v>17</v>
      </c>
      <c r="E87" s="12" t="s">
        <v>299</v>
      </c>
      <c r="F87" s="12" t="s">
        <v>333</v>
      </c>
      <c r="G87" s="13">
        <v>4.6552430555555557E-3</v>
      </c>
      <c r="H87" s="13">
        <v>5.0308333333333333E-3</v>
      </c>
      <c r="I87" s="13">
        <v>4.7267129629629629E-3</v>
      </c>
      <c r="J87" s="29"/>
      <c r="K87" s="14">
        <v>1.4412789351851854E-2</v>
      </c>
      <c r="L87" s="6"/>
    </row>
    <row r="88" spans="1:12" x14ac:dyDescent="0.25">
      <c r="A88" s="6">
        <v>86</v>
      </c>
      <c r="B88" s="6">
        <v>145</v>
      </c>
      <c r="C88" s="12" t="s">
        <v>288</v>
      </c>
      <c r="D88" s="12" t="s">
        <v>17</v>
      </c>
      <c r="E88" s="12" t="s">
        <v>285</v>
      </c>
      <c r="F88" s="12" t="s">
        <v>289</v>
      </c>
      <c r="G88" s="13">
        <v>4.6834375000000001E-3</v>
      </c>
      <c r="H88" s="13">
        <v>4.9754513888888886E-3</v>
      </c>
      <c r="I88" s="13">
        <v>4.787060185185185E-3</v>
      </c>
      <c r="J88" s="29"/>
      <c r="K88" s="14">
        <v>1.4445949074074075E-2</v>
      </c>
      <c r="L88" s="6"/>
    </row>
    <row r="89" spans="1:12" x14ac:dyDescent="0.25">
      <c r="A89" s="6">
        <v>87</v>
      </c>
      <c r="B89" s="6">
        <v>57</v>
      </c>
      <c r="C89" s="12" t="s">
        <v>173</v>
      </c>
      <c r="D89" s="12" t="s">
        <v>17</v>
      </c>
      <c r="E89" s="12" t="s">
        <v>34</v>
      </c>
      <c r="F89" s="12" t="s">
        <v>129</v>
      </c>
      <c r="G89" s="13">
        <v>4.7325462962962963E-3</v>
      </c>
      <c r="H89" s="13">
        <v>4.6108217592592598E-3</v>
      </c>
      <c r="I89" s="15">
        <v>5.1273148148148146E-3</v>
      </c>
      <c r="J89" s="29"/>
      <c r="K89" s="14">
        <v>1.4470682870370372E-2</v>
      </c>
      <c r="L89" s="6"/>
    </row>
    <row r="90" spans="1:12" x14ac:dyDescent="0.25">
      <c r="A90" s="6">
        <v>88</v>
      </c>
      <c r="B90" s="6">
        <v>169</v>
      </c>
      <c r="C90" s="12" t="s">
        <v>310</v>
      </c>
      <c r="D90" s="12" t="s">
        <v>17</v>
      </c>
      <c r="E90" s="12" t="s">
        <v>124</v>
      </c>
      <c r="F90" s="12" t="s">
        <v>128</v>
      </c>
      <c r="G90" s="13">
        <v>4.8660648148148144E-3</v>
      </c>
      <c r="H90" s="13">
        <v>4.7656249999999999E-3</v>
      </c>
      <c r="I90" s="13">
        <v>4.9073148148148149E-3</v>
      </c>
      <c r="J90" s="29"/>
      <c r="K90" s="14">
        <v>1.4539004629629627E-2</v>
      </c>
      <c r="L90" s="6"/>
    </row>
    <row r="91" spans="1:12" x14ac:dyDescent="0.25">
      <c r="A91" s="6">
        <v>89</v>
      </c>
      <c r="B91" s="6">
        <v>78</v>
      </c>
      <c r="C91" s="12" t="s">
        <v>45</v>
      </c>
      <c r="D91" s="12" t="s">
        <v>17</v>
      </c>
      <c r="E91" s="12" t="s">
        <v>46</v>
      </c>
      <c r="F91" s="12" t="s">
        <v>64</v>
      </c>
      <c r="G91" s="13">
        <v>4.8166898148148144E-3</v>
      </c>
      <c r="H91" s="13">
        <v>4.7238773148148153E-3</v>
      </c>
      <c r="I91" s="15">
        <v>5.0231481481481481E-3</v>
      </c>
      <c r="J91" s="29"/>
      <c r="K91" s="14">
        <v>1.4563715277777778E-2</v>
      </c>
      <c r="L91" s="8"/>
    </row>
    <row r="92" spans="1:12" x14ac:dyDescent="0.25">
      <c r="A92" s="6">
        <v>90</v>
      </c>
      <c r="B92" s="6">
        <v>74</v>
      </c>
      <c r="C92" s="12" t="s">
        <v>330</v>
      </c>
      <c r="D92" s="12" t="s">
        <v>17</v>
      </c>
      <c r="E92" s="12" t="s">
        <v>224</v>
      </c>
      <c r="F92" s="12" t="s">
        <v>331</v>
      </c>
      <c r="G92" s="13">
        <v>4.8340162037037041E-3</v>
      </c>
      <c r="H92" s="13">
        <v>4.7426388888888891E-3</v>
      </c>
      <c r="I92" s="15">
        <v>5.0231481481481481E-3</v>
      </c>
      <c r="J92" s="29"/>
      <c r="K92" s="14">
        <v>1.459980324074074E-2</v>
      </c>
      <c r="L92" s="8"/>
    </row>
    <row r="93" spans="1:12" x14ac:dyDescent="0.25">
      <c r="A93" s="6">
        <v>91</v>
      </c>
      <c r="B93" s="6">
        <v>60</v>
      </c>
      <c r="C93" s="12" t="s">
        <v>162</v>
      </c>
      <c r="D93" s="12" t="s">
        <v>20</v>
      </c>
      <c r="E93" s="12" t="s">
        <v>360</v>
      </c>
      <c r="F93" s="12" t="s">
        <v>128</v>
      </c>
      <c r="G93" s="13">
        <v>4.7240856481481483E-3</v>
      </c>
      <c r="H93" s="13">
        <v>4.7862615740740739E-3</v>
      </c>
      <c r="I93" s="15">
        <v>5.1273148148148146E-3</v>
      </c>
      <c r="J93" s="29"/>
      <c r="K93" s="14">
        <v>1.4637662037037038E-2</v>
      </c>
      <c r="L93" s="6"/>
    </row>
    <row r="94" spans="1:12" x14ac:dyDescent="0.25">
      <c r="A94" s="6">
        <v>92</v>
      </c>
      <c r="B94" s="6">
        <v>129</v>
      </c>
      <c r="C94" s="12" t="s">
        <v>206</v>
      </c>
      <c r="D94" s="12" t="s">
        <v>17</v>
      </c>
      <c r="E94" s="12" t="s">
        <v>207</v>
      </c>
      <c r="F94" s="12" t="s">
        <v>208</v>
      </c>
      <c r="G94" s="13">
        <v>4.5194097222222224E-3</v>
      </c>
      <c r="H94" s="13">
        <v>4.5959027777777777E-3</v>
      </c>
      <c r="I94" s="15">
        <v>5.5439814814814822E-3</v>
      </c>
      <c r="J94" s="29"/>
      <c r="K94" s="14">
        <v>1.4659293981481481E-2</v>
      </c>
      <c r="L94" s="6"/>
    </row>
    <row r="95" spans="1:12" x14ac:dyDescent="0.25">
      <c r="A95" s="6">
        <v>93</v>
      </c>
      <c r="B95" s="6">
        <v>18</v>
      </c>
      <c r="C95" s="12" t="s">
        <v>115</v>
      </c>
      <c r="D95" s="12" t="s">
        <v>17</v>
      </c>
      <c r="E95" s="12" t="s">
        <v>96</v>
      </c>
      <c r="F95" s="12" t="s">
        <v>83</v>
      </c>
      <c r="G95" s="13">
        <v>4.7518402777777776E-3</v>
      </c>
      <c r="H95" s="13">
        <v>4.8379629629629632E-3</v>
      </c>
      <c r="I95" s="13">
        <v>5.1507754629629629E-3</v>
      </c>
      <c r="J95" s="28">
        <v>3.472222222222222E-3</v>
      </c>
      <c r="K95" s="14">
        <v>1.4798449074074077E-2</v>
      </c>
      <c r="L95" s="6"/>
    </row>
    <row r="96" spans="1:12" x14ac:dyDescent="0.25">
      <c r="A96" s="6">
        <v>94</v>
      </c>
      <c r="B96" s="6">
        <v>193</v>
      </c>
      <c r="C96" s="12" t="s">
        <v>349</v>
      </c>
      <c r="D96" s="12" t="s">
        <v>20</v>
      </c>
      <c r="E96" s="12" t="s">
        <v>151</v>
      </c>
      <c r="F96" s="12" t="s">
        <v>253</v>
      </c>
      <c r="G96" s="13">
        <v>5.3740856481481478E-3</v>
      </c>
      <c r="H96" s="13">
        <v>4.7285879629629631E-3</v>
      </c>
      <c r="I96" s="13">
        <v>4.6547916666666665E-3</v>
      </c>
      <c r="J96" s="28">
        <v>3.472222222222222E-3</v>
      </c>
      <c r="K96" s="14">
        <v>1.4815335648148147E-2</v>
      </c>
      <c r="L96" s="6"/>
    </row>
    <row r="97" spans="1:12" x14ac:dyDescent="0.25">
      <c r="A97" s="6">
        <v>95</v>
      </c>
      <c r="B97" s="6">
        <v>67</v>
      </c>
      <c r="C97" s="12" t="s">
        <v>142</v>
      </c>
      <c r="D97" s="12" t="s">
        <v>17</v>
      </c>
      <c r="E97" s="12" t="s">
        <v>143</v>
      </c>
      <c r="F97" s="12" t="s">
        <v>144</v>
      </c>
      <c r="G97" s="13">
        <v>4.8819328703703707E-3</v>
      </c>
      <c r="H97" s="13">
        <v>4.9610995370370373E-3</v>
      </c>
      <c r="I97" s="13">
        <v>4.976203703703704E-3</v>
      </c>
      <c r="J97" s="29"/>
      <c r="K97" s="14">
        <v>1.4819236111111111E-2</v>
      </c>
      <c r="L97" s="8"/>
    </row>
    <row r="98" spans="1:12" x14ac:dyDescent="0.25">
      <c r="A98" s="6">
        <v>96</v>
      </c>
      <c r="B98" s="6">
        <v>142</v>
      </c>
      <c r="C98" s="12" t="s">
        <v>300</v>
      </c>
      <c r="D98" s="12" t="s">
        <v>20</v>
      </c>
      <c r="E98" s="12" t="s">
        <v>240</v>
      </c>
      <c r="F98" s="12" t="s">
        <v>301</v>
      </c>
      <c r="G98" s="13">
        <v>5.0385185185185186E-3</v>
      </c>
      <c r="H98" s="13">
        <v>4.8874768518518521E-3</v>
      </c>
      <c r="I98" s="13">
        <v>4.9434837962962965E-3</v>
      </c>
      <c r="J98" s="29"/>
      <c r="K98" s="14">
        <v>1.4869479166666666E-2</v>
      </c>
      <c r="L98" s="6"/>
    </row>
    <row r="99" spans="1:12" x14ac:dyDescent="0.25">
      <c r="A99" s="6">
        <v>97</v>
      </c>
      <c r="B99" s="6">
        <v>121</v>
      </c>
      <c r="C99" s="12" t="s">
        <v>210</v>
      </c>
      <c r="D99" s="12" t="s">
        <v>17</v>
      </c>
      <c r="E99" s="12" t="s">
        <v>211</v>
      </c>
      <c r="F99" s="12" t="s">
        <v>21</v>
      </c>
      <c r="G99" s="13">
        <v>4.5687152777777774E-3</v>
      </c>
      <c r="H99" s="13">
        <v>4.7177662037037041E-3</v>
      </c>
      <c r="I99" s="15">
        <v>5.5439814814814822E-3</v>
      </c>
      <c r="J99" s="28">
        <v>3.472222222222222E-3</v>
      </c>
      <c r="K99" s="14">
        <v>1.4888333333333332E-2</v>
      </c>
      <c r="L99" s="6"/>
    </row>
    <row r="100" spans="1:12" x14ac:dyDescent="0.25">
      <c r="A100" s="6">
        <v>98</v>
      </c>
      <c r="B100" s="6">
        <v>196</v>
      </c>
      <c r="C100" s="12" t="s">
        <v>357</v>
      </c>
      <c r="D100" s="12" t="s">
        <v>17</v>
      </c>
      <c r="E100" s="12" t="s">
        <v>58</v>
      </c>
      <c r="F100" s="12" t="s">
        <v>294</v>
      </c>
      <c r="G100" s="13">
        <v>5.0665393518518525E-3</v>
      </c>
      <c r="H100" s="13">
        <v>4.9302777777777773E-3</v>
      </c>
      <c r="I100" s="13">
        <v>4.91355324074074E-3</v>
      </c>
      <c r="J100" s="29"/>
      <c r="K100" s="14">
        <v>1.4910370370370372E-2</v>
      </c>
      <c r="L100" s="6"/>
    </row>
    <row r="101" spans="1:12" x14ac:dyDescent="0.25">
      <c r="A101" s="6">
        <v>99</v>
      </c>
      <c r="B101" s="6">
        <v>96</v>
      </c>
      <c r="C101" s="12" t="s">
        <v>196</v>
      </c>
      <c r="D101" s="12" t="s">
        <v>79</v>
      </c>
      <c r="E101" s="12" t="s">
        <v>197</v>
      </c>
      <c r="F101" s="12" t="s">
        <v>274</v>
      </c>
      <c r="G101" s="13">
        <v>4.785555555555555E-3</v>
      </c>
      <c r="H101" s="13">
        <v>5.1113541666666668E-3</v>
      </c>
      <c r="I101" s="13">
        <v>5.014965277777777E-3</v>
      </c>
      <c r="J101" s="29"/>
      <c r="K101" s="14">
        <v>1.4911874999999998E-2</v>
      </c>
      <c r="L101" s="6"/>
    </row>
    <row r="102" spans="1:12" x14ac:dyDescent="0.25">
      <c r="A102" s="6">
        <v>100</v>
      </c>
      <c r="B102" s="6">
        <v>183</v>
      </c>
      <c r="C102" s="12" t="s">
        <v>209</v>
      </c>
      <c r="D102" s="12" t="s">
        <v>17</v>
      </c>
      <c r="E102" s="12" t="s">
        <v>35</v>
      </c>
      <c r="F102" s="12" t="s">
        <v>361</v>
      </c>
      <c r="G102" s="13">
        <v>5.2178356481481477E-3</v>
      </c>
      <c r="H102" s="13">
        <v>4.7920833333333331E-3</v>
      </c>
      <c r="I102" s="13">
        <v>4.9632523148148153E-3</v>
      </c>
      <c r="J102" s="29"/>
      <c r="K102" s="14">
        <v>1.4973171296296299E-2</v>
      </c>
      <c r="L102" s="6"/>
    </row>
    <row r="103" spans="1:12" x14ac:dyDescent="0.25">
      <c r="A103" s="6">
        <v>101</v>
      </c>
      <c r="B103" s="6">
        <v>190</v>
      </c>
      <c r="C103" s="12" t="s">
        <v>249</v>
      </c>
      <c r="D103" s="12" t="s">
        <v>17</v>
      </c>
      <c r="E103" s="12" t="s">
        <v>250</v>
      </c>
      <c r="F103" s="12" t="s">
        <v>244</v>
      </c>
      <c r="G103" s="13">
        <v>4.9375347222222225E-3</v>
      </c>
      <c r="H103" s="13">
        <v>5.1062152777777781E-3</v>
      </c>
      <c r="I103" s="13">
        <v>5.1709837962962959E-3</v>
      </c>
      <c r="J103" s="29"/>
      <c r="K103" s="14">
        <v>1.5214733796296296E-2</v>
      </c>
      <c r="L103" s="6"/>
    </row>
    <row r="104" spans="1:12" x14ac:dyDescent="0.25">
      <c r="A104" s="6">
        <v>102</v>
      </c>
      <c r="B104" s="6">
        <v>59</v>
      </c>
      <c r="C104" s="12" t="s">
        <v>335</v>
      </c>
      <c r="D104" s="12" t="s">
        <v>17</v>
      </c>
      <c r="E104" s="12" t="s">
        <v>14</v>
      </c>
      <c r="F104" s="12" t="s">
        <v>83</v>
      </c>
      <c r="G104" s="13">
        <v>4.6288310185185191E-3</v>
      </c>
      <c r="H104" s="15">
        <v>5.4166666666666669E-3</v>
      </c>
      <c r="I104" s="15">
        <v>5.347222222222222E-3</v>
      </c>
      <c r="J104" s="29"/>
      <c r="K104" s="14">
        <v>1.5392719907407405E-2</v>
      </c>
      <c r="L104" s="6"/>
    </row>
    <row r="105" spans="1:12" x14ac:dyDescent="0.25">
      <c r="A105" s="6">
        <v>103</v>
      </c>
      <c r="B105" s="6">
        <v>140</v>
      </c>
      <c r="C105" s="12" t="s">
        <v>254</v>
      </c>
      <c r="D105" s="12" t="s">
        <v>17</v>
      </c>
      <c r="E105" s="12" t="s">
        <v>255</v>
      </c>
      <c r="F105" s="12" t="s">
        <v>256</v>
      </c>
      <c r="G105" s="13">
        <v>5.372314814814815E-3</v>
      </c>
      <c r="H105" s="15">
        <v>5.0115740740740737E-3</v>
      </c>
      <c r="I105" s="15">
        <v>5.0231481481481481E-3</v>
      </c>
      <c r="J105" s="29"/>
      <c r="K105" s="14">
        <v>1.5407037037037039E-2</v>
      </c>
      <c r="L105" s="6"/>
    </row>
    <row r="106" spans="1:12" x14ac:dyDescent="0.25">
      <c r="A106" s="6">
        <v>104</v>
      </c>
      <c r="B106" s="6">
        <v>187</v>
      </c>
      <c r="C106" s="12" t="s">
        <v>321</v>
      </c>
      <c r="D106" s="12" t="s">
        <v>17</v>
      </c>
      <c r="E106" s="12" t="s">
        <v>320</v>
      </c>
      <c r="F106" s="12" t="s">
        <v>200</v>
      </c>
      <c r="G106" s="13">
        <v>4.5192129629629636E-3</v>
      </c>
      <c r="H106" s="15">
        <v>5.5902777777777782E-3</v>
      </c>
      <c r="I106" s="15">
        <v>5.5439814814814822E-3</v>
      </c>
      <c r="J106" s="29"/>
      <c r="K106" s="14">
        <v>1.5653472222222221E-2</v>
      </c>
      <c r="L106" s="6"/>
    </row>
    <row r="107" spans="1:12" x14ac:dyDescent="0.25">
      <c r="A107" s="6">
        <v>105</v>
      </c>
      <c r="B107" s="6">
        <v>101</v>
      </c>
      <c r="C107" s="12" t="s">
        <v>186</v>
      </c>
      <c r="D107" s="12" t="s">
        <v>17</v>
      </c>
      <c r="E107" s="12" t="s">
        <v>58</v>
      </c>
      <c r="F107" s="12" t="s">
        <v>21</v>
      </c>
      <c r="G107" s="13">
        <v>5.3202546296296296E-3</v>
      </c>
      <c r="H107" s="13">
        <v>5.2590625000000007E-3</v>
      </c>
      <c r="I107" s="13">
        <v>5.0772916666666666E-3</v>
      </c>
      <c r="J107" s="29"/>
      <c r="K107" s="14">
        <v>1.5656608796296299E-2</v>
      </c>
      <c r="L107" s="6"/>
    </row>
    <row r="108" spans="1:12" x14ac:dyDescent="0.25">
      <c r="A108" s="6">
        <v>106</v>
      </c>
      <c r="B108" s="6">
        <v>158</v>
      </c>
      <c r="C108" s="12" t="s">
        <v>99</v>
      </c>
      <c r="D108" s="12" t="s">
        <v>100</v>
      </c>
      <c r="E108" s="12" t="s">
        <v>101</v>
      </c>
      <c r="F108" s="12" t="s">
        <v>102</v>
      </c>
      <c r="G108" s="13">
        <v>5.2249537037037039E-3</v>
      </c>
      <c r="H108" s="13">
        <v>5.3594675925925928E-3</v>
      </c>
      <c r="I108" s="13">
        <v>5.2999074074074068E-3</v>
      </c>
      <c r="J108" s="29"/>
      <c r="K108" s="14">
        <v>1.5884328703703706E-2</v>
      </c>
      <c r="L108" s="6"/>
    </row>
    <row r="109" spans="1:12" x14ac:dyDescent="0.25">
      <c r="A109" s="6">
        <v>107</v>
      </c>
      <c r="B109" s="6">
        <v>97</v>
      </c>
      <c r="C109" s="12" t="s">
        <v>198</v>
      </c>
      <c r="D109" s="12" t="s">
        <v>79</v>
      </c>
      <c r="E109" s="12" t="s">
        <v>199</v>
      </c>
      <c r="F109" s="12" t="s">
        <v>200</v>
      </c>
      <c r="G109" s="13">
        <v>5.1631944444444442E-3</v>
      </c>
      <c r="H109" s="13">
        <v>5.5436689814814819E-3</v>
      </c>
      <c r="I109" s="13">
        <v>5.4907986111111112E-3</v>
      </c>
      <c r="J109" s="28">
        <v>3.472222222222222E-3</v>
      </c>
      <c r="K109" s="14">
        <v>1.6255532407407406E-2</v>
      </c>
      <c r="L109" s="6"/>
    </row>
    <row r="110" spans="1:12" x14ac:dyDescent="0.25">
      <c r="A110" s="6">
        <v>108</v>
      </c>
      <c r="B110" s="6">
        <v>165</v>
      </c>
      <c r="C110" s="12" t="s">
        <v>1070</v>
      </c>
      <c r="D110" s="12" t="s">
        <v>17</v>
      </c>
      <c r="E110" s="12" t="s">
        <v>240</v>
      </c>
      <c r="F110" s="12" t="s">
        <v>7</v>
      </c>
      <c r="G110" s="13">
        <v>4.3581944444444449E-3</v>
      </c>
      <c r="H110" s="13">
        <v>4.3736689814814819E-3</v>
      </c>
      <c r="I110" s="15">
        <v>8.0902777777777778E-3</v>
      </c>
      <c r="J110" s="29"/>
      <c r="K110" s="14">
        <v>1.6822141203703702E-2</v>
      </c>
      <c r="L110" s="6"/>
    </row>
    <row r="111" spans="1:12" x14ac:dyDescent="0.25">
      <c r="A111" s="6">
        <v>109</v>
      </c>
      <c r="B111" s="6">
        <v>42</v>
      </c>
      <c r="C111" s="12" t="s">
        <v>147</v>
      </c>
      <c r="D111" s="12" t="s">
        <v>87</v>
      </c>
      <c r="E111" s="12" t="s">
        <v>110</v>
      </c>
      <c r="F111" s="12" t="s">
        <v>128</v>
      </c>
      <c r="G111" s="13">
        <v>4.4051736111111106E-3</v>
      </c>
      <c r="H111" s="13">
        <v>4.5152893518518519E-3</v>
      </c>
      <c r="I111" s="13">
        <v>8.0368865740740748E-3</v>
      </c>
      <c r="J111" s="29"/>
      <c r="K111" s="14">
        <v>1.695734953703704E-2</v>
      </c>
      <c r="L111" s="6"/>
    </row>
    <row r="112" spans="1:12" x14ac:dyDescent="0.25">
      <c r="A112" s="6">
        <v>110</v>
      </c>
      <c r="B112" s="6">
        <v>173</v>
      </c>
      <c r="C112" s="12" t="s">
        <v>293</v>
      </c>
      <c r="D112" s="12" t="s">
        <v>104</v>
      </c>
      <c r="E112" s="12" t="s">
        <v>151</v>
      </c>
      <c r="F112" s="12" t="s">
        <v>294</v>
      </c>
      <c r="G112" s="13">
        <v>5.5279629629629628E-3</v>
      </c>
      <c r="H112" s="13">
        <v>6.1442939814814815E-3</v>
      </c>
      <c r="I112" s="13">
        <v>6.7690972222222224E-3</v>
      </c>
      <c r="J112" s="28">
        <v>3.472222222222222E-3</v>
      </c>
      <c r="K112" s="14">
        <v>1.8499224537037038E-2</v>
      </c>
      <c r="L112" s="6"/>
    </row>
    <row r="113" spans="1:12" x14ac:dyDescent="0.25">
      <c r="A113" s="6">
        <v>111</v>
      </c>
      <c r="B113" s="6">
        <v>105</v>
      </c>
      <c r="C113" s="12" t="s">
        <v>309</v>
      </c>
      <c r="D113" s="12" t="s">
        <v>87</v>
      </c>
      <c r="E113" s="12" t="s">
        <v>110</v>
      </c>
      <c r="F113" s="12" t="s">
        <v>105</v>
      </c>
      <c r="G113" s="13">
        <v>1.1152986111111112E-2</v>
      </c>
      <c r="H113" s="13">
        <v>4.3132870370370373E-3</v>
      </c>
      <c r="I113" s="13">
        <v>4.3447453703703712E-3</v>
      </c>
      <c r="J113" s="6"/>
      <c r="K113" s="14">
        <v>1.9811018518518519E-2</v>
      </c>
      <c r="L113" s="6"/>
    </row>
    <row r="114" spans="1:12" x14ac:dyDescent="0.25">
      <c r="A114" s="6">
        <v>112</v>
      </c>
      <c r="B114" s="6">
        <v>139</v>
      </c>
      <c r="C114" s="12" t="s">
        <v>251</v>
      </c>
      <c r="D114" s="12" t="s">
        <v>17</v>
      </c>
      <c r="E114" s="12" t="s">
        <v>252</v>
      </c>
      <c r="F114" s="12" t="s">
        <v>253</v>
      </c>
      <c r="G114" s="13">
        <v>5.1518634259259252E-3</v>
      </c>
      <c r="H114" s="13">
        <v>1.1613252314814816E-2</v>
      </c>
      <c r="I114" s="15">
        <v>5.1273148148148146E-3</v>
      </c>
      <c r="J114" s="6"/>
      <c r="K114" s="14">
        <v>2.1892430555555554E-2</v>
      </c>
      <c r="L114" s="6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Участники</vt:lpstr>
      <vt:lpstr>Чемпионат</vt:lpstr>
      <vt:lpstr>Очки 15</vt:lpstr>
      <vt:lpstr>Очки 15+x2</vt:lpstr>
      <vt:lpstr>Очки x2</vt:lpstr>
      <vt:lpstr>6x Этапов</vt:lpstr>
      <vt:lpstr>Чемпионат Абсолют</vt:lpstr>
      <vt:lpstr>I Этап</vt:lpstr>
      <vt:lpstr>I Абсолют</vt:lpstr>
      <vt:lpstr>II Этап</vt:lpstr>
      <vt:lpstr>II Абсолют</vt:lpstr>
      <vt:lpstr>III Этап</vt:lpstr>
      <vt:lpstr>III Абсолют</vt:lpstr>
      <vt:lpstr>IV Этап</vt:lpstr>
      <vt:lpstr>IV Абсолют</vt:lpstr>
      <vt:lpstr>V Этап</vt:lpstr>
      <vt:lpstr>V Абсолют</vt:lpstr>
      <vt:lpstr>VI Этап</vt:lpstr>
      <vt:lpstr>VI Абсолют</vt:lpstr>
      <vt:lpstr>VII Этап</vt:lpstr>
      <vt:lpstr>VII Абсолют</vt:lpstr>
      <vt:lpstr>VIII Этап</vt:lpstr>
      <vt:lpstr>VIII Абсолют</vt:lpstr>
      <vt:lpstr>Финал</vt:lpstr>
      <vt:lpstr>Цены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2016-10-21T10:08:17Z</dcterms:created>
  <dcterms:modified xsi:type="dcterms:W3CDTF">2017-02-27T01:18:49Z</dcterms:modified>
</cp:coreProperties>
</file>